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12"/>
  <workbookPr defaultThemeVersion="124226"/>
  <mc:AlternateContent xmlns:mc="http://schemas.openxmlformats.org/markup-compatibility/2006">
    <mc:Choice Requires="x15">
      <x15ac:absPath xmlns:x15ac="http://schemas.microsoft.com/office/spreadsheetml/2010/11/ac" url="https://d.docs.live.net/7ffa0ba5d29196f4/Documents/Bachelor of Property/Semester 3 2019/ACCT11059/ASS^N2/"/>
    </mc:Choice>
  </mc:AlternateContent>
  <xr:revisionPtr revIDLastSave="1639" documentId="8_{2D2A69FB-EC75-4569-AE7D-223307E3A1BF}" xr6:coauthVersionLast="45" xr6:coauthVersionMax="45" xr10:uidLastSave="{72B47EC5-4B0C-4059-9112-D731FE2A86C9}"/>
  <bookViews>
    <workbookView xWindow="-120" yWindow="-120" windowWidth="29040" windowHeight="15840" firstSheet="1" activeTab="1" xr2:uid="{00000000-000D-0000-FFFF-FFFF00000000}"/>
  </bookViews>
  <sheets>
    <sheet name="Financial Statements" sheetId="1" r:id="rId1"/>
    <sheet name="Restated Financial Statements" sheetId="7" r:id="rId2"/>
    <sheet name="Ratios" sheetId="4" r:id="rId3"/>
    <sheet name="Working" sheetId="2" r:id="rId4"/>
    <sheet name="NPV &amp; IRR" sheetId="8" r:id="rId5"/>
  </sheet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98" i="7" l="1"/>
  <c r="L98" i="7"/>
  <c r="M98" i="7"/>
  <c r="K97" i="7"/>
  <c r="L97" i="7"/>
  <c r="M97" i="7"/>
  <c r="K96" i="7"/>
  <c r="L96" i="7"/>
  <c r="M96" i="7"/>
  <c r="K70" i="7" l="1"/>
  <c r="L70" i="7"/>
  <c r="M70" i="7"/>
  <c r="C70" i="7"/>
  <c r="D70" i="7"/>
  <c r="E70" i="7"/>
  <c r="F70" i="7"/>
  <c r="G70" i="7"/>
  <c r="H70" i="7"/>
  <c r="I70" i="7"/>
  <c r="K68" i="7"/>
  <c r="L68" i="7"/>
  <c r="M68" i="7"/>
  <c r="K67" i="7"/>
  <c r="L67" i="7"/>
  <c r="M67" i="7"/>
  <c r="K66" i="7"/>
  <c r="L66" i="7"/>
  <c r="M66" i="7"/>
  <c r="L64" i="7"/>
  <c r="M64" i="7"/>
  <c r="K64" i="7"/>
  <c r="K33" i="7"/>
  <c r="L33" i="7"/>
  <c r="M33" i="7"/>
  <c r="K31" i="7"/>
  <c r="L31" i="7"/>
  <c r="M31" i="7"/>
  <c r="K27" i="7"/>
  <c r="L27" i="7"/>
  <c r="M27" i="7"/>
  <c r="B10" i="7" l="1"/>
  <c r="B13" i="7" l="1"/>
  <c r="K61" i="7"/>
  <c r="L61" i="7"/>
  <c r="M61" i="7"/>
  <c r="J61" i="7"/>
  <c r="B61" i="7"/>
  <c r="K84" i="7" l="1"/>
  <c r="L84" i="7"/>
  <c r="M84" i="7"/>
  <c r="J84" i="7"/>
  <c r="K88" i="7"/>
  <c r="L88" i="7"/>
  <c r="M88" i="7"/>
  <c r="J88" i="7"/>
  <c r="B88" i="7"/>
  <c r="K107" i="7"/>
  <c r="L107" i="7"/>
  <c r="M107" i="7"/>
  <c r="J107" i="7"/>
  <c r="K106" i="7"/>
  <c r="L106" i="7"/>
  <c r="M106" i="7"/>
  <c r="J106" i="7"/>
  <c r="B106" i="7"/>
  <c r="B107" i="7"/>
  <c r="K115" i="7"/>
  <c r="L115" i="7"/>
  <c r="M115" i="7"/>
  <c r="J115" i="7"/>
  <c r="B115" i="7"/>
  <c r="B114" i="7"/>
  <c r="L114" i="7"/>
  <c r="K114" i="7"/>
  <c r="M114" i="7"/>
  <c r="M116" i="7" s="1"/>
  <c r="J114" i="7"/>
  <c r="J116" i="7" s="1"/>
  <c r="J87" i="7"/>
  <c r="K91" i="7"/>
  <c r="L91" i="7"/>
  <c r="M91" i="7"/>
  <c r="J91" i="7"/>
  <c r="K87" i="7"/>
  <c r="K89" i="7" s="1"/>
  <c r="L87" i="7"/>
  <c r="L89" i="7" s="1"/>
  <c r="M87" i="7"/>
  <c r="M89" i="7" s="1"/>
  <c r="J96" i="7"/>
  <c r="K95" i="7"/>
  <c r="L95" i="7"/>
  <c r="M95" i="7"/>
  <c r="J95" i="7"/>
  <c r="K102" i="7"/>
  <c r="L102" i="7"/>
  <c r="M102" i="7"/>
  <c r="K101" i="7"/>
  <c r="L101" i="7"/>
  <c r="M101" i="7"/>
  <c r="K100" i="7"/>
  <c r="L100" i="7"/>
  <c r="M100" i="7"/>
  <c r="K99" i="7"/>
  <c r="L99" i="7"/>
  <c r="M99" i="7"/>
  <c r="J98" i="7"/>
  <c r="J99" i="7"/>
  <c r="J100" i="7"/>
  <c r="J101" i="7"/>
  <c r="J102" i="7"/>
  <c r="J97" i="7"/>
  <c r="B102" i="7"/>
  <c r="B98" i="7"/>
  <c r="B99" i="7"/>
  <c r="B100" i="7"/>
  <c r="B101" i="7"/>
  <c r="B97" i="7"/>
  <c r="B96" i="7"/>
  <c r="B95" i="7"/>
  <c r="B87" i="7"/>
  <c r="K109" i="7"/>
  <c r="L109" i="7"/>
  <c r="M109" i="7"/>
  <c r="J109" i="7"/>
  <c r="K108" i="7"/>
  <c r="L108" i="7"/>
  <c r="M108" i="7"/>
  <c r="J108" i="7"/>
  <c r="K83" i="7"/>
  <c r="L83" i="7"/>
  <c r="M83" i="7"/>
  <c r="J83" i="7"/>
  <c r="B109" i="7"/>
  <c r="B108" i="7"/>
  <c r="B83" i="7"/>
  <c r="B82" i="7"/>
  <c r="A110" i="1"/>
  <c r="A109" i="1"/>
  <c r="A108" i="1"/>
  <c r="A106" i="1"/>
  <c r="A105" i="1"/>
  <c r="A104" i="1"/>
  <c r="A101" i="1"/>
  <c r="A100" i="1"/>
  <c r="A99" i="1"/>
  <c r="L116" i="7" l="1"/>
  <c r="K110" i="7"/>
  <c r="K111" i="7" s="1"/>
  <c r="K112" i="7" s="1"/>
  <c r="J110" i="7"/>
  <c r="J111" i="7" s="1"/>
  <c r="J112" i="7" s="1"/>
  <c r="J117" i="7" s="1"/>
  <c r="J89" i="7"/>
  <c r="M110" i="7"/>
  <c r="M111" i="7" s="1"/>
  <c r="M112" i="7" s="1"/>
  <c r="M117" i="7" s="1"/>
  <c r="K116" i="7"/>
  <c r="L110" i="7"/>
  <c r="L111" i="7" s="1"/>
  <c r="L112" i="7" s="1"/>
  <c r="K103" i="7"/>
  <c r="J103" i="7"/>
  <c r="M103" i="7"/>
  <c r="L103" i="7"/>
  <c r="J92" i="7" l="1"/>
  <c r="J93" i="7" s="1"/>
  <c r="M92" i="7"/>
  <c r="M93" i="7" s="1"/>
  <c r="L92" i="7"/>
  <c r="L93" i="7" s="1"/>
  <c r="K92" i="7"/>
  <c r="K93" i="7" s="1"/>
  <c r="K117" i="7"/>
  <c r="L117" i="7"/>
  <c r="J71" i="7"/>
  <c r="K71" i="7"/>
  <c r="L71" i="7"/>
  <c r="M71" i="7"/>
  <c r="J70" i="7"/>
  <c r="B72" i="7"/>
  <c r="B70" i="7"/>
  <c r="B71" i="7"/>
  <c r="B69" i="7"/>
  <c r="B56" i="7"/>
  <c r="C56" i="7"/>
  <c r="D56" i="7"/>
  <c r="E56" i="7"/>
  <c r="F56" i="7"/>
  <c r="G56" i="7"/>
  <c r="H56" i="7"/>
  <c r="I56" i="7"/>
  <c r="J66" i="7"/>
  <c r="K65" i="7"/>
  <c r="L65" i="7"/>
  <c r="M65" i="7"/>
  <c r="J65" i="7"/>
  <c r="J64" i="7"/>
  <c r="B66" i="7"/>
  <c r="B65" i="7"/>
  <c r="B64" i="7"/>
  <c r="B58" i="7"/>
  <c r="K60" i="7"/>
  <c r="L60" i="7"/>
  <c r="M60" i="7"/>
  <c r="K59" i="7"/>
  <c r="L59" i="7"/>
  <c r="M59" i="7"/>
  <c r="K58" i="7"/>
  <c r="L58" i="7"/>
  <c r="M58" i="7"/>
  <c r="K57" i="7"/>
  <c r="L57" i="7"/>
  <c r="M57" i="7"/>
  <c r="J58" i="7"/>
  <c r="J59" i="7"/>
  <c r="J60" i="7"/>
  <c r="J57" i="7"/>
  <c r="B60" i="7"/>
  <c r="B59" i="7"/>
  <c r="B57" i="7"/>
  <c r="K44" i="7"/>
  <c r="L44" i="7"/>
  <c r="M44" i="7"/>
  <c r="K43" i="7"/>
  <c r="L43" i="7"/>
  <c r="M43" i="7"/>
  <c r="K42" i="7"/>
  <c r="L42" i="7"/>
  <c r="M42" i="7"/>
  <c r="K41" i="7"/>
  <c r="L41" i="7"/>
  <c r="M41" i="7"/>
  <c r="J44" i="7"/>
  <c r="J43" i="7"/>
  <c r="J42" i="7"/>
  <c r="J41" i="7"/>
  <c r="B44" i="7"/>
  <c r="B43" i="7"/>
  <c r="B42" i="7"/>
  <c r="B41" i="7"/>
  <c r="K50" i="7"/>
  <c r="L50" i="7"/>
  <c r="M50" i="7"/>
  <c r="J50" i="7"/>
  <c r="K49" i="7"/>
  <c r="L49" i="7"/>
  <c r="M49" i="7"/>
  <c r="J49" i="7"/>
  <c r="K48" i="7"/>
  <c r="L48" i="7"/>
  <c r="M48" i="7"/>
  <c r="J48" i="7"/>
  <c r="K47" i="7"/>
  <c r="L47" i="7"/>
  <c r="M47" i="7"/>
  <c r="J47" i="7"/>
  <c r="B47" i="7"/>
  <c r="B51" i="7"/>
  <c r="B50" i="7"/>
  <c r="B49" i="7"/>
  <c r="B48" i="7"/>
  <c r="B129" i="7"/>
  <c r="K128" i="7"/>
  <c r="L128" i="7"/>
  <c r="M128" i="7"/>
  <c r="J128" i="7"/>
  <c r="B128" i="7"/>
  <c r="M72" i="7" l="1"/>
  <c r="L45" i="7"/>
  <c r="L72" i="7"/>
  <c r="K45" i="7"/>
  <c r="K72" i="7"/>
  <c r="J72" i="7"/>
  <c r="J67" i="7"/>
  <c r="J45" i="7"/>
  <c r="M45" i="7"/>
  <c r="K26" i="7"/>
  <c r="L26" i="7"/>
  <c r="M26" i="7"/>
  <c r="K28" i="7"/>
  <c r="L28" i="7"/>
  <c r="M28" i="7"/>
  <c r="K29" i="7"/>
  <c r="L29" i="7"/>
  <c r="M29" i="7"/>
  <c r="K30" i="7"/>
  <c r="L30" i="7"/>
  <c r="M30" i="7"/>
  <c r="J26" i="7"/>
  <c r="J27" i="7"/>
  <c r="J28" i="7"/>
  <c r="J29" i="7"/>
  <c r="J30" i="7"/>
  <c r="J31" i="7"/>
  <c r="J33" i="7"/>
  <c r="B32" i="7"/>
  <c r="B33" i="7"/>
  <c r="B26" i="7"/>
  <c r="B27" i="7"/>
  <c r="B28" i="7"/>
  <c r="B29" i="7"/>
  <c r="B30" i="7"/>
  <c r="B31" i="7"/>
  <c r="B25" i="7"/>
  <c r="K18" i="7"/>
  <c r="L18" i="7"/>
  <c r="M18" i="7"/>
  <c r="K17" i="7"/>
  <c r="L17" i="7"/>
  <c r="M17" i="7"/>
  <c r="J18" i="7"/>
  <c r="J17" i="7"/>
  <c r="B18" i="7"/>
  <c r="B17" i="7"/>
  <c r="K22" i="7"/>
  <c r="L22" i="7"/>
  <c r="M22" i="7"/>
  <c r="J22" i="7"/>
  <c r="K16" i="7"/>
  <c r="L16" i="7"/>
  <c r="M16" i="7"/>
  <c r="J16" i="7"/>
  <c r="K15" i="7"/>
  <c r="L15" i="7"/>
  <c r="M15" i="7"/>
  <c r="J15" i="7"/>
  <c r="K14" i="7"/>
  <c r="L14" i="7"/>
  <c r="M14" i="7"/>
  <c r="J14" i="7"/>
  <c r="K13" i="7"/>
  <c r="L13" i="7"/>
  <c r="M13" i="7"/>
  <c r="J13" i="7"/>
  <c r="K21" i="7"/>
  <c r="L21" i="7"/>
  <c r="L23" i="7" s="1"/>
  <c r="M21" i="7"/>
  <c r="M23" i="7" s="1"/>
  <c r="J21" i="7"/>
  <c r="K12" i="7"/>
  <c r="L12" i="7"/>
  <c r="M12" i="7"/>
  <c r="J12" i="7"/>
  <c r="B22" i="7"/>
  <c r="B16" i="7"/>
  <c r="B15" i="7"/>
  <c r="B14" i="7"/>
  <c r="B21" i="7"/>
  <c r="B12" i="7"/>
  <c r="G21" i="1"/>
  <c r="G22" i="1" s="1"/>
  <c r="F21" i="1"/>
  <c r="F22" i="1" s="1"/>
  <c r="L25" i="7" s="1"/>
  <c r="E22" i="1"/>
  <c r="K25" i="7" s="1"/>
  <c r="E21" i="1"/>
  <c r="D21" i="1"/>
  <c r="D22" i="1" s="1"/>
  <c r="J25" i="7" s="1"/>
  <c r="K10" i="7"/>
  <c r="L10" i="7"/>
  <c r="M10" i="7"/>
  <c r="J10" i="7"/>
  <c r="B9" i="7"/>
  <c r="M8" i="7"/>
  <c r="B8" i="7"/>
  <c r="K19" i="7" l="1"/>
  <c r="J23" i="7"/>
  <c r="G29" i="1"/>
  <c r="M25" i="7"/>
  <c r="M19" i="7"/>
  <c r="K23" i="7"/>
  <c r="L19" i="7"/>
  <c r="J19" i="7"/>
  <c r="F5" i="1"/>
  <c r="E5" i="1" s="1"/>
  <c r="D5" i="1" s="1"/>
  <c r="D6" i="1"/>
  <c r="E6" i="1"/>
  <c r="F6" i="1"/>
  <c r="F8" i="1"/>
  <c r="F29" i="1" s="1"/>
  <c r="M24" i="7" l="1"/>
  <c r="M32" i="7" s="1"/>
  <c r="L24" i="7"/>
  <c r="J24" i="7"/>
  <c r="K24" i="7"/>
  <c r="E8" i="1"/>
  <c r="E29" i="1" s="1"/>
  <c r="L8" i="7"/>
  <c r="G71" i="1"/>
  <c r="F71" i="1"/>
  <c r="E71" i="1"/>
  <c r="D71" i="1"/>
  <c r="L32" i="7" l="1"/>
  <c r="D8" i="1"/>
  <c r="D29" i="1" s="1"/>
  <c r="K8" i="7"/>
  <c r="K32" i="7" s="1"/>
  <c r="B32" i="1"/>
  <c r="J8" i="7" l="1"/>
  <c r="J32" i="7" s="1"/>
  <c r="G80" i="1"/>
  <c r="F80" i="1"/>
  <c r="E80" i="1"/>
  <c r="D80" i="1"/>
  <c r="G82" i="1" l="1"/>
  <c r="G84" i="1" s="1"/>
  <c r="M82" i="7"/>
  <c r="M85" i="7" s="1"/>
  <c r="M104" i="7" s="1"/>
  <c r="M118" i="7" s="1"/>
  <c r="M129" i="7"/>
  <c r="D82" i="1"/>
  <c r="D84" i="1" s="1"/>
  <c r="J82" i="7"/>
  <c r="J85" i="7" s="1"/>
  <c r="J104" i="7" s="1"/>
  <c r="J118" i="7" s="1"/>
  <c r="J129" i="7"/>
  <c r="E82" i="1"/>
  <c r="E84" i="1" s="1"/>
  <c r="K82" i="7"/>
  <c r="K85" i="7" s="1"/>
  <c r="K104" i="7" s="1"/>
  <c r="K118" i="7" s="1"/>
  <c r="K129" i="7"/>
  <c r="F82" i="1"/>
  <c r="F84" i="1" s="1"/>
  <c r="L82" i="7"/>
  <c r="L85" i="7" s="1"/>
  <c r="L104" i="7" s="1"/>
  <c r="L118" i="7" s="1"/>
  <c r="L129" i="7"/>
  <c r="E111" i="1"/>
  <c r="F111" i="1"/>
  <c r="G111" i="1"/>
  <c r="E102" i="1"/>
  <c r="F102" i="1"/>
  <c r="G102" i="1"/>
  <c r="E95" i="1"/>
  <c r="F95" i="1"/>
  <c r="G95" i="1"/>
  <c r="L131" i="7" l="1"/>
  <c r="L130" i="7"/>
  <c r="J131" i="7"/>
  <c r="J130" i="7"/>
  <c r="K131" i="7"/>
  <c r="K130" i="7"/>
  <c r="M131" i="7"/>
  <c r="M130" i="7"/>
  <c r="E112" i="1"/>
  <c r="F112" i="1"/>
  <c r="G112" i="1"/>
  <c r="E87" i="1"/>
  <c r="E91" i="1" s="1"/>
  <c r="E96" i="1" s="1"/>
  <c r="F87" i="1"/>
  <c r="F91" i="1" s="1"/>
  <c r="F96" i="1" s="1"/>
  <c r="G87" i="1"/>
  <c r="G91" i="1" s="1"/>
  <c r="G96" i="1" s="1"/>
  <c r="K51" i="7" l="1"/>
  <c r="K52" i="7" s="1"/>
  <c r="K53" i="7" s="1"/>
  <c r="K132" i="7"/>
  <c r="K56" i="7" s="1"/>
  <c r="K62" i="7" s="1"/>
  <c r="K73" i="7" s="1"/>
  <c r="J51" i="7"/>
  <c r="J52" i="7" s="1"/>
  <c r="J53" i="7" s="1"/>
  <c r="J132" i="7"/>
  <c r="J56" i="7" s="1"/>
  <c r="J62" i="7" s="1"/>
  <c r="J68" i="7" s="1"/>
  <c r="J73" i="7" s="1"/>
  <c r="M51" i="7"/>
  <c r="M52" i="7" s="1"/>
  <c r="M53" i="7" s="1"/>
  <c r="M132" i="7"/>
  <c r="M56" i="7" s="1"/>
  <c r="M62" i="7" s="1"/>
  <c r="M73" i="7" s="1"/>
  <c r="L51" i="7"/>
  <c r="L52" i="7" s="1"/>
  <c r="L53" i="7" s="1"/>
  <c r="L132" i="7"/>
  <c r="L56" i="7" s="1"/>
  <c r="L62" i="7" s="1"/>
  <c r="L73" i="7" s="1"/>
  <c r="L133" i="7"/>
  <c r="E113" i="1"/>
  <c r="G113" i="1"/>
  <c r="F113" i="1"/>
  <c r="D111" i="1"/>
  <c r="D102" i="1"/>
  <c r="D95" i="1"/>
  <c r="D87" i="1"/>
  <c r="D91" i="1" s="1"/>
  <c r="D66" i="1"/>
  <c r="E66" i="1"/>
  <c r="F66" i="1"/>
  <c r="D58" i="1"/>
  <c r="E58" i="1"/>
  <c r="F58" i="1"/>
  <c r="D53" i="1"/>
  <c r="D59" i="1" s="1"/>
  <c r="E53" i="1"/>
  <c r="E59" i="1" s="1"/>
  <c r="F53" i="1"/>
  <c r="F59" i="1" s="1"/>
  <c r="D42" i="1"/>
  <c r="D49" i="1" s="1"/>
  <c r="E42" i="1"/>
  <c r="E49" i="1" s="1"/>
  <c r="F42" i="1"/>
  <c r="F49" i="1" s="1"/>
  <c r="G66" i="1"/>
  <c r="G58" i="1"/>
  <c r="G53" i="1"/>
  <c r="G59" i="1" s="1"/>
  <c r="G42" i="1"/>
  <c r="G49" i="1" s="1"/>
  <c r="B32" i="8"/>
  <c r="C32" i="8" s="1"/>
  <c r="D32" i="8" s="1"/>
  <c r="E32" i="8" s="1"/>
  <c r="F32" i="8" s="1"/>
  <c r="G32" i="8" s="1"/>
  <c r="H32" i="8" s="1"/>
  <c r="I32" i="8" s="1"/>
  <c r="J32" i="8" s="1"/>
  <c r="K32" i="8" s="1"/>
  <c r="L31" i="8"/>
  <c r="L25" i="8"/>
  <c r="B28" i="8" s="1"/>
  <c r="B15" i="8"/>
  <c r="C15" i="8" s="1"/>
  <c r="D15" i="8" s="1"/>
  <c r="E15" i="8" s="1"/>
  <c r="F15" i="8" s="1"/>
  <c r="G15" i="8" s="1"/>
  <c r="H15" i="8" s="1"/>
  <c r="L14" i="8"/>
  <c r="L8" i="8"/>
  <c r="B11" i="8" s="1"/>
  <c r="B9" i="8"/>
  <c r="F5" i="4"/>
  <c r="G5" i="4"/>
  <c r="M38" i="7"/>
  <c r="M5" i="7"/>
  <c r="M79" i="7" s="1"/>
  <c r="F78" i="1"/>
  <c r="G77" i="1"/>
  <c r="F36" i="1"/>
  <c r="G35" i="1"/>
  <c r="M127" i="7" s="1"/>
  <c r="M6" i="7"/>
  <c r="M80" i="7" s="1"/>
  <c r="D78" i="1"/>
  <c r="E78" i="1"/>
  <c r="G78" i="1"/>
  <c r="D36" i="1"/>
  <c r="G36" i="1"/>
  <c r="E36" i="1"/>
  <c r="B37" i="7"/>
  <c r="B4" i="4"/>
  <c r="B2" i="4"/>
  <c r="B4" i="7"/>
  <c r="B78" i="7"/>
  <c r="B76" i="7"/>
  <c r="B35" i="7"/>
  <c r="B2" i="7"/>
  <c r="B74" i="1"/>
  <c r="J133" i="7" l="1"/>
  <c r="B26" i="8"/>
  <c r="M133" i="7"/>
  <c r="K133" i="7"/>
  <c r="F60" i="1"/>
  <c r="F67" i="1" s="1"/>
  <c r="E60" i="1"/>
  <c r="E67" i="1" s="1"/>
  <c r="G60" i="1"/>
  <c r="G67" i="1" s="1"/>
  <c r="D112" i="1"/>
  <c r="D60" i="1"/>
  <c r="D67" i="1" s="1"/>
  <c r="L32" i="8"/>
  <c r="D96" i="1"/>
  <c r="F77" i="1"/>
  <c r="J5" i="7"/>
  <c r="J79" i="7" s="1"/>
  <c r="K6" i="7"/>
  <c r="K39" i="7" s="1"/>
  <c r="J39" i="7" s="1"/>
  <c r="L6" i="7"/>
  <c r="L39" i="7" s="1"/>
  <c r="C17" i="8"/>
  <c r="C19" i="8"/>
  <c r="I15" i="8"/>
  <c r="J15" i="8" s="1"/>
  <c r="K15" i="8" s="1"/>
  <c r="L15" i="8" s="1"/>
  <c r="C18" i="8"/>
  <c r="L38" i="7"/>
  <c r="F35" i="1"/>
  <c r="L127" i="7" s="1"/>
  <c r="M39" i="7"/>
  <c r="L5" i="7"/>
  <c r="L79" i="7" s="1"/>
  <c r="D113" i="1" l="1"/>
  <c r="D5" i="4"/>
  <c r="E35" i="1"/>
  <c r="K127" i="7" s="1"/>
  <c r="D35" i="1"/>
  <c r="J127" i="7" s="1"/>
  <c r="E5" i="4"/>
  <c r="K5" i="7"/>
  <c r="K79" i="7" s="1"/>
  <c r="D77" i="1"/>
  <c r="J38" i="7"/>
  <c r="E77" i="1"/>
  <c r="K38" i="7"/>
  <c r="L80" i="7"/>
  <c r="J6" i="7"/>
  <c r="J80" i="7" s="1"/>
  <c r="K8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turnerm</author>
    <author>Martin</author>
  </authors>
  <commentList>
    <comment ref="D5" authorId="0" shapeId="0" xr:uid="{00000000-0006-0000-0000-000001000000}">
      <text>
        <r>
          <rPr>
            <i/>
            <sz val="9"/>
            <color indexed="81"/>
            <rFont val="Tahoma"/>
            <family val="2"/>
          </rPr>
          <t>Martin:</t>
        </r>
        <r>
          <rPr>
            <sz val="9"/>
            <color indexed="81"/>
            <rFont val="Tahoma"/>
            <charset val="1"/>
          </rPr>
          <t xml:space="preserve">
You may need to adjust the years</t>
        </r>
      </text>
    </comment>
    <comment ref="E5" authorId="0" shapeId="0" xr:uid="{00000000-0006-0000-0000-000002000000}">
      <text>
        <r>
          <rPr>
            <i/>
            <sz val="9"/>
            <color indexed="81"/>
            <rFont val="Tahoma"/>
            <family val="2"/>
          </rPr>
          <t>Martin:</t>
        </r>
        <r>
          <rPr>
            <sz val="9"/>
            <color indexed="81"/>
            <rFont val="Tahoma"/>
            <charset val="1"/>
          </rPr>
          <t xml:space="preserve">
You may need to adjust the years</t>
        </r>
      </text>
    </comment>
    <comment ref="F5" authorId="0" shapeId="0" xr:uid="{00000000-0006-0000-0000-000003000000}">
      <text>
        <r>
          <rPr>
            <i/>
            <sz val="9"/>
            <color indexed="81"/>
            <rFont val="Tahoma"/>
            <family val="2"/>
          </rPr>
          <t>Martin:</t>
        </r>
        <r>
          <rPr>
            <sz val="9"/>
            <color indexed="81"/>
            <rFont val="Tahoma"/>
            <charset val="1"/>
          </rPr>
          <t xml:space="preserve">
You may need to adjust the years</t>
        </r>
      </text>
    </comment>
    <comment ref="G5" authorId="0" shapeId="0" xr:uid="{00000000-0006-0000-0000-000004000000}">
      <text>
        <r>
          <rPr>
            <i/>
            <sz val="9"/>
            <color indexed="81"/>
            <rFont val="Tahoma"/>
            <family val="2"/>
          </rPr>
          <t>Martin:</t>
        </r>
        <r>
          <rPr>
            <sz val="9"/>
            <color indexed="81"/>
            <rFont val="Tahoma"/>
            <charset val="1"/>
          </rPr>
          <t xml:space="preserve">
You may need to adjust the years</t>
        </r>
      </text>
    </comment>
    <comment ref="G6" authorId="1" shapeId="0" xr:uid="{00000000-0006-0000-0000-000005000000}">
      <text>
        <r>
          <rPr>
            <i/>
            <sz val="9"/>
            <color indexed="81"/>
            <rFont val="Tahoma"/>
            <family val="2"/>
          </rPr>
          <t>Martin:</t>
        </r>
        <r>
          <rPr>
            <sz val="9"/>
            <color indexed="81"/>
            <rFont val="Tahoma"/>
            <family val="2"/>
          </rPr>
          <t xml:space="preserve"> Insert currency used in your firm's financial statements and it will change the whole spreadsheet for you.</t>
        </r>
      </text>
    </comment>
  </commentList>
</comments>
</file>

<file path=xl/sharedStrings.xml><?xml version="1.0" encoding="utf-8"?>
<sst xmlns="http://schemas.openxmlformats.org/spreadsheetml/2006/main" count="334" uniqueCount="234">
  <si>
    <t>Documentation</t>
  </si>
  <si>
    <t>Power Assets</t>
  </si>
  <si>
    <t xml:space="preserve">This is an area where we can put documentation.         
</t>
  </si>
  <si>
    <t>Statements of Movements in Equity</t>
  </si>
  <si>
    <t>as at 31 December</t>
  </si>
  <si>
    <t>HK$'000</t>
  </si>
  <si>
    <t>Opening balance</t>
  </si>
  <si>
    <t>Changes in equity</t>
  </si>
  <si>
    <t>Profit for the year</t>
  </si>
  <si>
    <t>Other comprehensive income</t>
  </si>
  <si>
    <t>O</t>
  </si>
  <si>
    <t>Remeasurement of net defined benefit asset/liability</t>
  </si>
  <si>
    <t>F</t>
  </si>
  <si>
    <t>Share of other comprehensive income of joint ventures and associates that will not be 
reclassified to profit or loss</t>
  </si>
  <si>
    <t>Income tax relating to items that will not be reclassified to profit or loss</t>
  </si>
  <si>
    <t>Exchange difference on translating operations outside Hong Kong, including joint ventures
and associates</t>
  </si>
  <si>
    <t>Net investment hedges</t>
  </si>
  <si>
    <t>Cost of hedging</t>
  </si>
  <si>
    <t>Cash flow hedges:Net movement of hedging reserve related to hedging instruments 
recognised during the current year</t>
  </si>
  <si>
    <t xml:space="preserve">Share of other comprehensive income of joint ventures and associates </t>
  </si>
  <si>
    <t>Income tax relating to items that may be reclassified subsequently to profit or loss</t>
  </si>
  <si>
    <t>Total other comprehensive income</t>
  </si>
  <si>
    <t>Notes Area</t>
  </si>
  <si>
    <t>Total comprehensive income</t>
  </si>
  <si>
    <t xml:space="preserve">This area is designed as a space to write notes to yourself.  Hopefully this will save you the hassle of attempting to find the pen and paper that is somewhere in the bottom of your bag.  
Checks: 
SOCIE Profit for the year = INCOME Profit for the year attributable to equity shareholders of the Company ✓
SOCIE Total comprehensive income = INCOME Total comprehensive income for the year attributable to equity shareholders of the Company ✓
SOCIE Closing balance = BALANCE Total equity attributable to equity shareholders of the Company
 Financial Income - separated out
</t>
  </si>
  <si>
    <t>Special interim dividend in respect of the previous year declared and paid</t>
  </si>
  <si>
    <t>Final dividend in respect of the previous year approved and paid</t>
  </si>
  <si>
    <t>Interim dividend paid</t>
  </si>
  <si>
    <t>Special interim dividend paid</t>
  </si>
  <si>
    <t>Special interim dividend declared after the end of the reporting period</t>
  </si>
  <si>
    <t>Proposed final dividend</t>
  </si>
  <si>
    <t>Closing balance</t>
  </si>
  <si>
    <t>Impact on initial application of HKFRS 9</t>
  </si>
  <si>
    <t>Balance Sheets</t>
  </si>
  <si>
    <t>Non current assets</t>
  </si>
  <si>
    <t>Property, plant and equipment and leasehold land</t>
  </si>
  <si>
    <t>Property, plant and equipment</t>
  </si>
  <si>
    <t>Interest in leasehold land held for own use under finance leases</t>
  </si>
  <si>
    <t>Interest in joint ventures</t>
  </si>
  <si>
    <t>Interest in associates</t>
  </si>
  <si>
    <t>Other non current financial assets</t>
  </si>
  <si>
    <t>Derivative financial instruments</t>
  </si>
  <si>
    <t>Deffered tax assets</t>
  </si>
  <si>
    <t>Employee retirement benefit assets</t>
  </si>
  <si>
    <t>Current Assets</t>
  </si>
  <si>
    <t xml:space="preserve">Trade and other recievables </t>
  </si>
  <si>
    <t>OF</t>
  </si>
  <si>
    <t>Bank deposits and cash</t>
  </si>
  <si>
    <t>Current Liabilities</t>
  </si>
  <si>
    <t>Trade and other payables</t>
  </si>
  <si>
    <t>Current portion of bank loans and other interest bearing borrowings</t>
  </si>
  <si>
    <t>Current tax payable</t>
  </si>
  <si>
    <t>Net Current Assets</t>
  </si>
  <si>
    <t>Total assets less current liabilites</t>
  </si>
  <si>
    <t>Non current liabilities</t>
  </si>
  <si>
    <t>Bank loans and other interest bearing borrowings</t>
  </si>
  <si>
    <t>Dervative financial instruments</t>
  </si>
  <si>
    <t>Deffered tax liabilites</t>
  </si>
  <si>
    <t>Employee retirement benefit liabilities</t>
  </si>
  <si>
    <t>Net assets</t>
  </si>
  <si>
    <t>Equity</t>
  </si>
  <si>
    <t xml:space="preserve">Share capital </t>
  </si>
  <si>
    <t>Reserves</t>
  </si>
  <si>
    <t>Total equity attributable to equity shareholders of the Company</t>
  </si>
  <si>
    <t>Income Statements</t>
  </si>
  <si>
    <t>Revenue</t>
  </si>
  <si>
    <t>Financial Income</t>
  </si>
  <si>
    <t>Total Revenue</t>
  </si>
  <si>
    <t>Direct costs</t>
  </si>
  <si>
    <t>Other net income</t>
  </si>
  <si>
    <t>Other operating costs</t>
  </si>
  <si>
    <t>Operating profit</t>
  </si>
  <si>
    <t>Finance costs</t>
  </si>
  <si>
    <t>Share of profit less losses of joint ventures</t>
  </si>
  <si>
    <t>Share of profit less losses of associates</t>
  </si>
  <si>
    <t>Profit before taxation</t>
  </si>
  <si>
    <t>Income tax:</t>
  </si>
  <si>
    <t xml:space="preserve">    Current</t>
  </si>
  <si>
    <t xml:space="preserve">    Deffered</t>
  </si>
  <si>
    <t>Profit for the year attributable to equity shareholders of the Company</t>
  </si>
  <si>
    <t xml:space="preserve">Other comprehensive income for the year </t>
  </si>
  <si>
    <t>Items that will not be reclassified to profit or loss</t>
  </si>
  <si>
    <t>Remeasurement of net defined benefit/liability</t>
  </si>
  <si>
    <t>Share of other comprehensive income of joint ventures and associates</t>
  </si>
  <si>
    <t>Items that may be reclassified subsequently to profit or loss</t>
  </si>
  <si>
    <t>Exchange differences on translating operations outside Hong Kong, including joint ventures and associates</t>
  </si>
  <si>
    <t>Cash flow hedges</t>
  </si>
  <si>
    <t>Net movement of hedging reserve realted to hedging instruments recognised during the current year</t>
  </si>
  <si>
    <t xml:space="preserve">Total comprehensive income for the year attributable to equity shareholders of the Company </t>
  </si>
  <si>
    <t>Working Area</t>
  </si>
  <si>
    <t>This is a place where you can copy and paste formulas, play with calculations and generally have fun whilst being able to see the data you are currently working on.</t>
  </si>
  <si>
    <t xml:space="preserve">This is an area where we can put documentation.    
I have chosen to allocate activites relating to "joint ventures or associates" as financial rather than operating because when looking at my companys full financial statements it under not 4. notes that "Group revenue represents interest income from loans granted to joint ventures and associates, dividends from other financial assets". I understand this to mean that the income has been generated from the interest the company earns from loans they have granted - meaning this would be financial.                                                                                                                                                                    </t>
  </si>
  <si>
    <t>Restated Statements of Movements in Equity</t>
  </si>
  <si>
    <t>$'000</t>
  </si>
  <si>
    <t>Other Operating Comprehensive Income</t>
  </si>
  <si>
    <t>Total Other Operating Comprehensive Income</t>
  </si>
  <si>
    <t>Other Financial Comprehensive Income</t>
  </si>
  <si>
    <t>Total Other Financial Comprehensive Income</t>
  </si>
  <si>
    <t>Total Other Comprehensive Income</t>
  </si>
  <si>
    <t>Restated Statements of Financial Position</t>
  </si>
  <si>
    <t>Operating Liabilities</t>
  </si>
  <si>
    <t>Total Operating Liabilities</t>
  </si>
  <si>
    <t>Operating Assets</t>
  </si>
  <si>
    <t>Total Operating Assets</t>
  </si>
  <si>
    <t>Net Operating Assets (NOA)</t>
  </si>
  <si>
    <t>Financial Assets</t>
  </si>
  <si>
    <t>Total financial assets</t>
  </si>
  <si>
    <t>Financial Obligations</t>
  </si>
  <si>
    <t>Total financial obligations</t>
  </si>
  <si>
    <t>Net Financial Obligations (NFO)</t>
  </si>
  <si>
    <t>Total NFO + Equity</t>
  </si>
  <si>
    <t xml:space="preserve"> </t>
  </si>
  <si>
    <t>Restated Statements of Financial Performance</t>
  </si>
  <si>
    <t>Operating Income</t>
  </si>
  <si>
    <t>Deferred Income Tax</t>
  </si>
  <si>
    <t>Total Operating Income</t>
  </si>
  <si>
    <t>Operating Expenses</t>
  </si>
  <si>
    <t>Total Operating Expenses</t>
  </si>
  <si>
    <t xml:space="preserve">Tax Expense </t>
  </si>
  <si>
    <t>Tax Reported</t>
  </si>
  <si>
    <t>Net tax expense</t>
  </si>
  <si>
    <t>Operating Comprehensive Income</t>
  </si>
  <si>
    <t>Total Operating Comprehensive Income</t>
  </si>
  <si>
    <t>Comprehensive Operating Income after tax (OI)</t>
  </si>
  <si>
    <t>Net Financial Expenses</t>
  </si>
  <si>
    <t>NFI before tax</t>
  </si>
  <si>
    <t>NFI before financial CI</t>
  </si>
  <si>
    <t>Financial Comprehensive Income</t>
  </si>
  <si>
    <t>Total Financial Comprehensive Income</t>
  </si>
  <si>
    <t xml:space="preserve">Net Financial Expenses after tax (NFE) </t>
  </si>
  <si>
    <t>Comprehensive Net Profit after tax (CI)</t>
  </si>
  <si>
    <t xml:space="preserve">Consideration of allocation of cash to operating vs financing </t>
  </si>
  <si>
    <t>Percentage of cash out of operational revenue</t>
  </si>
  <si>
    <t>Allocation of cash to operating</t>
  </si>
  <si>
    <t>Allocation of cash to financing</t>
  </si>
  <si>
    <t xml:space="preserve">Check </t>
  </si>
  <si>
    <t>Company Tax Rate</t>
  </si>
  <si>
    <t>Power Assets subsidiaries (a company controlled by a holding company) are referred to as associates and joint ventures</t>
  </si>
  <si>
    <t xml:space="preserve">This is an area where we can put documentation.                                                                                                                                                                 </t>
  </si>
  <si>
    <t>RATIOS</t>
  </si>
  <si>
    <t>Profitability Ratios</t>
  </si>
  <si>
    <t>Gross Profit Margin</t>
  </si>
  <si>
    <t>Gross profit/sales</t>
  </si>
  <si>
    <t>Net Profit Margin</t>
  </si>
  <si>
    <t>Net profit after tax/sales</t>
  </si>
  <si>
    <t>Return on Assets</t>
  </si>
  <si>
    <t>Net profit after tax/total assets</t>
  </si>
  <si>
    <t>Efficiency (or Asset Management) Ratios</t>
  </si>
  <si>
    <t>Inventory Turnover Ratio</t>
  </si>
  <si>
    <t>Cost of goods sold/ending inventory</t>
  </si>
  <si>
    <t>Days of Inventory</t>
  </si>
  <si>
    <t>Inventory/av.daily cost of goods sold</t>
  </si>
  <si>
    <t>Total Asset Turnover Ratio</t>
  </si>
  <si>
    <t>Sales/total assets</t>
  </si>
  <si>
    <t>Current Asset Turnover Ratio</t>
  </si>
  <si>
    <t>Sales/current assets</t>
  </si>
  <si>
    <t>Average Collection Period (Days Receivable)</t>
  </si>
  <si>
    <t>Accounts receivable/av.daily credit sales</t>
  </si>
  <si>
    <t>Liquidity Ratios</t>
  </si>
  <si>
    <t>Current Ratio</t>
  </si>
  <si>
    <t>Current assets/current liabilities</t>
  </si>
  <si>
    <t>Quick Ratio 1</t>
  </si>
  <si>
    <t>(Current assets - inventory - prepayments)/current liabilities</t>
  </si>
  <si>
    <t xml:space="preserve">This area is designed as a space to write notes to yourself.  Hopefully this will save you the hassle of attempting to find the pen and paper that is somewhere in the bottom of your bag.                                                         </t>
  </si>
  <si>
    <t>Quick Ratio 2</t>
  </si>
  <si>
    <t>(Current assets - inventory - prepayments - receivables)/current liabilities</t>
  </si>
  <si>
    <t>Financial Structure Ratios</t>
  </si>
  <si>
    <t>Debt/Equity Ratio</t>
  </si>
  <si>
    <t>Debt/equity</t>
  </si>
  <si>
    <t>Equity Ratio</t>
  </si>
  <si>
    <t>Equity/total assets</t>
  </si>
  <si>
    <t>Times Interest Earned</t>
  </si>
  <si>
    <t>Earnings before interest &amp; tax/interest</t>
  </si>
  <si>
    <t>Market Ratios</t>
  </si>
  <si>
    <t>Earnings per Share (EPS)</t>
  </si>
  <si>
    <t>Net profit after tax/nos of issued ordinary shares</t>
  </si>
  <si>
    <t>Dividends per Share (DPS)</t>
  </si>
  <si>
    <t>Dividends/number of issued ordinary shares</t>
  </si>
  <si>
    <t>Dividend Yield Ratio</t>
  </si>
  <si>
    <t>Dividends per share/market price per share</t>
  </si>
  <si>
    <t>Price Earnings Ratio</t>
  </si>
  <si>
    <t>Market price per share/earnings per share</t>
  </si>
  <si>
    <t>Net Asset Backing per Share Ratio</t>
  </si>
  <si>
    <t>Net assets (owners equity)/number of shares issued</t>
  </si>
  <si>
    <t>Market/Book Ratio</t>
  </si>
  <si>
    <t>Market price per share/net asset backing per share</t>
  </si>
  <si>
    <t>Ratios Based on Reformulated Financial Statements</t>
  </si>
  <si>
    <t>Dividend Payout Ratio</t>
  </si>
  <si>
    <t>Dividends/comprehensive income</t>
  </si>
  <si>
    <t>Return on Equity (ROE)</t>
  </si>
  <si>
    <t>Comprehensive Income/shareholders' equity</t>
  </si>
  <si>
    <t>Return on Net Operating Assets (RNOA)</t>
  </si>
  <si>
    <t>Operating income after tax (OI)/net operating assets (NOA)</t>
  </si>
  <si>
    <t>Net Borrowing Cost (NBC)</t>
  </si>
  <si>
    <t>Net fin. expenses after tax/net financial obligations</t>
  </si>
  <si>
    <t>Profit Margin (PM)</t>
  </si>
  <si>
    <t>Operating income after tax (OI)/sales</t>
  </si>
  <si>
    <t>Operating Liability Leverage (OLLEV)</t>
  </si>
  <si>
    <t>Av.operating liabilities/av.net operating assets</t>
  </si>
  <si>
    <t>Financial Leverage (FLEV)</t>
  </si>
  <si>
    <t>Av.net financial obligations/av.shareholders' equity</t>
  </si>
  <si>
    <t>Return on Operating Assets (ROOA)</t>
  </si>
  <si>
    <t>(OI after tax + implicit interest after tax)/av.operating assets</t>
  </si>
  <si>
    <t>Operating Liability Leverage Spread (OLSPREAD)</t>
  </si>
  <si>
    <t>ROOA - short-term borrowing rate (after tax)</t>
  </si>
  <si>
    <t>Asset Turnover (ATO)</t>
  </si>
  <si>
    <t>Sales/net operating assets (NOA)</t>
  </si>
  <si>
    <t>Growth in Sales</t>
  </si>
  <si>
    <t>Change in sales/prior period's sales</t>
  </si>
  <si>
    <t>Growth in Operating Income</t>
  </si>
  <si>
    <t>Change in OI after tax/prior period's OI after tax</t>
  </si>
  <si>
    <t>Growth in Net Operating Assets</t>
  </si>
  <si>
    <t>Change in NOA/opening NOA</t>
  </si>
  <si>
    <t>Growth in Shareholders' Equity</t>
  </si>
  <si>
    <t>Change in shareholders' equity/opening shareholders' equity</t>
  </si>
  <si>
    <t xml:space="preserve">Economic profit </t>
  </si>
  <si>
    <t>(RNOA - cost of capital) x net operating assets (NOA)</t>
  </si>
  <si>
    <t>This is a place where you can copy and paste forumlas, play with calculations and generally have fun without messing up your other worksheets.</t>
  </si>
  <si>
    <t xml:space="preserve">This area is designed as a space to write notes to yourself.  Hopefully this will save you the hassle of attempting to find the pen and paper that is somewhere in the bottom of your bag.  </t>
  </si>
  <si>
    <t>EXAMPLE FOR WESFARMERS</t>
  </si>
  <si>
    <t>ALL FIGURES ARE EXPRESSED IN MILLIONS AUD</t>
  </si>
  <si>
    <t>OPTION 1: BUNNINGS</t>
  </si>
  <si>
    <t>Time period</t>
  </si>
  <si>
    <t>Cashflow</t>
  </si>
  <si>
    <t>NPV</t>
  </si>
  <si>
    <t>IRR</t>
  </si>
  <si>
    <t>Cumulative Cashflow</t>
  </si>
  <si>
    <t>Payback Period</t>
  </si>
  <si>
    <t>6 years</t>
  </si>
  <si>
    <t>days</t>
  </si>
  <si>
    <t>months</t>
  </si>
  <si>
    <t>years</t>
  </si>
  <si>
    <t>OPTION 2: COLES</t>
  </si>
  <si>
    <t>Investment is never paid back within 10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</si>
</sst>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164" formatCode="#,##0;\(#,##0\);0"/>
    <numFmt numFmtId="165" formatCode="0.0%"/>
    <numFmt numFmtId="166" formatCode="#,##0.0;\(#,##0.0\);0.0"/>
    <numFmt numFmtId="167" formatCode="#,##0.00;\(#,##0.00\);0.00"/>
  </numFmts>
  <fonts count="30">
    <font>
      <sz val="10"/>
      <name val="Arial"/>
    </font>
    <font>
      <sz val="10"/>
      <name val="Arial"/>
    </font>
    <font>
      <sz val="10"/>
      <name val="Trebuchet MS"/>
      <family val="2"/>
    </font>
    <font>
      <b/>
      <sz val="12"/>
      <name val="Verdana"/>
      <family val="2"/>
    </font>
    <font>
      <b/>
      <sz val="11"/>
      <name val="Verdana"/>
      <family val="2"/>
    </font>
    <font>
      <sz val="10"/>
      <name val="Verdana"/>
      <family val="2"/>
    </font>
    <font>
      <sz val="8"/>
      <name val="Verdana"/>
      <family val="2"/>
    </font>
    <font>
      <b/>
      <sz val="10"/>
      <name val="Trebuchet MS"/>
      <family val="2"/>
    </font>
    <font>
      <b/>
      <sz val="10"/>
      <name val="Arial"/>
      <family val="2"/>
    </font>
    <font>
      <b/>
      <sz val="10"/>
      <color indexed="48"/>
      <name val="Trebuchet MS"/>
      <family val="2"/>
    </font>
    <font>
      <sz val="8"/>
      <name val="Arial"/>
      <family val="2"/>
    </font>
    <font>
      <b/>
      <sz val="10"/>
      <name val="Arial"/>
      <family val="2"/>
    </font>
    <font>
      <b/>
      <i/>
      <sz val="10"/>
      <name val="Trebuchet MS"/>
      <family val="2"/>
    </font>
    <font>
      <sz val="10"/>
      <name val="Arial"/>
      <family val="2"/>
    </font>
    <font>
      <sz val="9"/>
      <color indexed="81"/>
      <name val="Tahoma"/>
      <family val="2"/>
    </font>
    <font>
      <sz val="9"/>
      <color indexed="81"/>
      <name val="Tahoma"/>
      <charset val="1"/>
    </font>
    <font>
      <i/>
      <sz val="9"/>
      <color indexed="81"/>
      <name val="Tahoma"/>
      <family val="2"/>
    </font>
    <font>
      <b/>
      <sz val="11"/>
      <name val="Calibri"/>
      <family val="2"/>
    </font>
    <font>
      <sz val="11"/>
      <name val="Calibri"/>
      <family val="2"/>
    </font>
    <font>
      <i/>
      <sz val="10"/>
      <name val="Trebuchet MS"/>
      <family val="2"/>
    </font>
    <font>
      <b/>
      <u/>
      <sz val="10"/>
      <name val="Trebuchet MS"/>
      <family val="2"/>
    </font>
    <font>
      <b/>
      <sz val="12"/>
      <name val="Verdana"/>
    </font>
    <font>
      <sz val="12"/>
      <name val="Verdana"/>
    </font>
    <font>
      <sz val="12"/>
      <name val="Trebuchet MS"/>
      <family val="2"/>
    </font>
    <font>
      <b/>
      <sz val="10"/>
      <color rgb="FF000000"/>
      <name val="Trebuchet MS"/>
      <family val="2"/>
    </font>
    <font>
      <sz val="10"/>
      <color rgb="FF000000"/>
      <name val="Trebuchet MS"/>
      <family val="2"/>
    </font>
    <font>
      <u/>
      <sz val="10"/>
      <name val="Trebuchet MS"/>
      <family val="2"/>
    </font>
    <font>
      <i/>
      <sz val="10"/>
      <color rgb="FF000000"/>
      <name val="Trebuchet MS"/>
      <family val="2"/>
    </font>
    <font>
      <sz val="10"/>
      <color rgb="FF70AD47"/>
      <name val="Trebuchet MS"/>
      <family val="2"/>
    </font>
    <font>
      <sz val="10"/>
      <color rgb="FFED7D31"/>
      <name val="Trebuchet MS"/>
      <family val="2"/>
    </font>
  </fonts>
  <fills count="16">
    <fill>
      <patternFill patternType="none"/>
    </fill>
    <fill>
      <patternFill patternType="gray125"/>
    </fill>
    <fill>
      <patternFill patternType="solid">
        <fgColor indexed="9"/>
        <bgColor indexed="64"/>
      </patternFill>
    </fill>
    <fill>
      <patternFill patternType="solid">
        <fgColor indexed="41"/>
        <bgColor indexed="44"/>
      </patternFill>
    </fill>
    <fill>
      <patternFill patternType="solid">
        <fgColor indexed="9"/>
        <bgColor indexed="44"/>
      </patternFill>
    </fill>
    <fill>
      <patternFill patternType="solid">
        <fgColor indexed="41"/>
        <bgColor indexed="64"/>
      </patternFill>
    </fill>
    <fill>
      <patternFill patternType="mediumGray">
        <fgColor indexed="44"/>
        <bgColor indexed="9"/>
      </patternFill>
    </fill>
    <fill>
      <patternFill patternType="solid">
        <fgColor indexed="44"/>
        <bgColor indexed="64"/>
      </patternFill>
    </fill>
    <fill>
      <patternFill patternType="solid">
        <fgColor theme="8" tint="0.79998168889431442"/>
        <bgColor indexed="64"/>
      </patternFill>
    </fill>
    <fill>
      <patternFill patternType="solid">
        <fgColor theme="0"/>
        <bgColor indexed="64"/>
      </patternFill>
    </fill>
    <fill>
      <patternFill patternType="solid">
        <fgColor theme="0"/>
        <bgColor indexed="44"/>
      </patternFill>
    </fill>
    <fill>
      <patternFill patternType="solid">
        <fgColor theme="3" tint="0.79998168889431442"/>
        <bgColor indexed="64"/>
      </patternFill>
    </fill>
    <fill>
      <patternFill patternType="solid">
        <fgColor rgb="FFE1F0FF"/>
        <bgColor indexed="64"/>
      </patternFill>
    </fill>
    <fill>
      <patternFill patternType="solid">
        <fgColor rgb="FFE1F0FF"/>
        <bgColor indexed="44"/>
      </patternFill>
    </fill>
    <fill>
      <patternFill patternType="solid">
        <fgColor rgb="FFE1F0FF"/>
        <bgColor theme="0"/>
      </patternFill>
    </fill>
    <fill>
      <patternFill patternType="solid">
        <fgColor rgb="FFFFFFFF"/>
        <bgColor indexed="64"/>
      </patternFill>
    </fill>
  </fills>
  <borders count="13">
    <border>
      <left/>
      <right/>
      <top/>
      <bottom/>
      <diagonal/>
    </border>
    <border>
      <left/>
      <right/>
      <top style="thin">
        <color indexed="64"/>
      </top>
      <bottom style="medium">
        <color indexed="64"/>
      </bottom>
      <diagonal/>
    </border>
    <border>
      <left style="thin">
        <color indexed="64"/>
      </left>
      <right/>
      <top/>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top/>
      <bottom style="medium">
        <color indexed="64"/>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right/>
      <top style="thin">
        <color indexed="64"/>
      </top>
      <bottom style="thin">
        <color rgb="FF000000"/>
      </bottom>
      <diagonal/>
    </border>
    <border>
      <left/>
      <right/>
      <top style="thin">
        <color indexed="64"/>
      </top>
      <bottom style="thin">
        <color indexed="64"/>
      </bottom>
      <diagonal/>
    </border>
  </borders>
  <cellStyleXfs count="8">
    <xf numFmtId="0" fontId="0" fillId="0" borderId="0"/>
    <xf numFmtId="0" fontId="2" fillId="0" borderId="0"/>
    <xf numFmtId="0" fontId="2" fillId="0" borderId="0"/>
    <xf numFmtId="0" fontId="2" fillId="0" borderId="0"/>
    <xf numFmtId="0" fontId="2" fillId="0" borderId="0"/>
    <xf numFmtId="0" fontId="1" fillId="0" borderId="0" applyFont="0" applyFill="0" applyBorder="0" applyAlignment="0" applyProtection="0"/>
    <xf numFmtId="9" fontId="1" fillId="0" borderId="0" applyFont="0" applyFill="0" applyBorder="0" applyAlignment="0" applyProtection="0"/>
    <xf numFmtId="0" fontId="1" fillId="0" borderId="0" applyFont="0" applyFill="0" applyBorder="0" applyAlignment="0" applyProtection="0"/>
  </cellStyleXfs>
  <cellXfs count="443">
    <xf numFmtId="0" fontId="0" fillId="0" borderId="0" xfId="0"/>
    <xf numFmtId="0" fontId="2" fillId="2" borderId="0" xfId="1" applyFill="1"/>
    <xf numFmtId="0" fontId="2" fillId="2" borderId="0" xfId="1" applyFill="1" applyAlignment="1">
      <alignment horizontal="right"/>
    </xf>
    <xf numFmtId="0" fontId="2" fillId="2" borderId="0" xfId="1" applyFill="1" applyBorder="1"/>
    <xf numFmtId="1" fontId="5" fillId="2" borderId="0" xfId="1" applyNumberFormat="1" applyFont="1" applyFill="1" applyBorder="1" applyAlignment="1">
      <alignment horizontal="right"/>
    </xf>
    <xf numFmtId="1" fontId="6" fillId="2" borderId="1" xfId="1" applyNumberFormat="1" applyFont="1" applyFill="1" applyBorder="1" applyAlignment="1">
      <alignment horizontal="right"/>
    </xf>
    <xf numFmtId="164" fontId="6" fillId="2" borderId="0" xfId="1" applyNumberFormat="1" applyFont="1" applyFill="1" applyBorder="1" applyAlignment="1">
      <alignment horizontal="right"/>
    </xf>
    <xf numFmtId="0" fontId="7" fillId="3" borderId="0" xfId="1" applyFont="1" applyFill="1" applyBorder="1"/>
    <xf numFmtId="0" fontId="2" fillId="2" borderId="0" xfId="1" applyFont="1" applyFill="1" applyBorder="1"/>
    <xf numFmtId="164" fontId="7" fillId="3" borderId="0" xfId="1" applyNumberFormat="1" applyFont="1" applyFill="1" applyBorder="1" applyAlignment="1">
      <alignment horizontal="right"/>
    </xf>
    <xf numFmtId="0" fontId="2" fillId="0" borderId="0" xfId="1" applyAlignment="1">
      <alignment horizontal="right"/>
    </xf>
    <xf numFmtId="0" fontId="2" fillId="0" borderId="0" xfId="1"/>
    <xf numFmtId="0" fontId="7" fillId="2" borderId="0" xfId="1" applyFont="1" applyFill="1" applyBorder="1"/>
    <xf numFmtId="0" fontId="2" fillId="3" borderId="0" xfId="1" applyFont="1" applyFill="1" applyBorder="1"/>
    <xf numFmtId="0" fontId="2" fillId="0" borderId="0" xfId="1" applyFill="1" applyBorder="1"/>
    <xf numFmtId="2" fontId="2" fillId="2" borderId="0" xfId="1" applyNumberFormat="1" applyFill="1" applyBorder="1"/>
    <xf numFmtId="0" fontId="2" fillId="0" borderId="2" xfId="1" applyBorder="1"/>
    <xf numFmtId="0" fontId="2" fillId="0" borderId="0" xfId="1" applyBorder="1" applyAlignment="1">
      <alignment horizontal="right"/>
    </xf>
    <xf numFmtId="0" fontId="2" fillId="0" borderId="0" xfId="1" applyBorder="1"/>
    <xf numFmtId="0" fontId="2" fillId="2" borderId="0" xfId="3" applyFill="1"/>
    <xf numFmtId="0" fontId="2" fillId="2" borderId="0" xfId="3" applyFill="1" applyBorder="1"/>
    <xf numFmtId="1" fontId="5" fillId="2" borderId="0" xfId="3" applyNumberFormat="1" applyFont="1" applyFill="1" applyBorder="1" applyAlignment="1">
      <alignment horizontal="right"/>
    </xf>
    <xf numFmtId="0" fontId="9" fillId="4" borderId="3" xfId="3" applyFont="1" applyFill="1" applyBorder="1"/>
    <xf numFmtId="3" fontId="2" fillId="4" borderId="3" xfId="3" applyNumberFormat="1" applyFill="1" applyBorder="1" applyAlignment="1">
      <alignment horizontal="right"/>
    </xf>
    <xf numFmtId="0" fontId="2" fillId="3" borderId="0" xfId="3" applyFill="1" applyBorder="1"/>
    <xf numFmtId="164" fontId="2" fillId="3" borderId="0" xfId="3" applyNumberFormat="1" applyFill="1" applyBorder="1"/>
    <xf numFmtId="164" fontId="2" fillId="2" borderId="0" xfId="3" applyNumberFormat="1" applyFill="1" applyBorder="1"/>
    <xf numFmtId="0" fontId="2" fillId="2" borderId="0" xfId="3" applyFont="1" applyFill="1" applyBorder="1"/>
    <xf numFmtId="0" fontId="2" fillId="4" borderId="0" xfId="3" applyFill="1" applyBorder="1"/>
    <xf numFmtId="164" fontId="2" fillId="4" borderId="0" xfId="3" applyNumberFormat="1" applyFill="1" applyBorder="1"/>
    <xf numFmtId="0" fontId="1" fillId="2" borderId="0" xfId="5" applyFont="1" applyFill="1" applyBorder="1"/>
    <xf numFmtId="0" fontId="2" fillId="0" borderId="2" xfId="3" applyBorder="1"/>
    <xf numFmtId="0" fontId="2" fillId="0" borderId="0" xfId="3" applyBorder="1"/>
    <xf numFmtId="0" fontId="2" fillId="0" borderId="0" xfId="3" applyFill="1" applyBorder="1"/>
    <xf numFmtId="2" fontId="2" fillId="0" borderId="0" xfId="3" applyNumberFormat="1" applyFill="1" applyBorder="1"/>
    <xf numFmtId="0" fontId="2" fillId="0" borderId="0" xfId="3"/>
    <xf numFmtId="0" fontId="2" fillId="0" borderId="0" xfId="3" applyFill="1"/>
    <xf numFmtId="0" fontId="1" fillId="0" borderId="2" xfId="5" applyFont="1" applyBorder="1"/>
    <xf numFmtId="0" fontId="1" fillId="0" borderId="0" xfId="5" applyFont="1" applyBorder="1"/>
    <xf numFmtId="0" fontId="1" fillId="0" borderId="0" xfId="5" applyFont="1" applyFill="1" applyBorder="1"/>
    <xf numFmtId="0" fontId="2" fillId="2" borderId="0" xfId="4" applyFill="1"/>
    <xf numFmtId="0" fontId="2" fillId="2" borderId="0" xfId="4" applyFill="1" applyAlignment="1">
      <alignment horizontal="right"/>
    </xf>
    <xf numFmtId="0" fontId="2" fillId="2" borderId="0" xfId="4" applyFill="1" applyBorder="1"/>
    <xf numFmtId="1" fontId="5" fillId="2" borderId="0" xfId="4" applyNumberFormat="1" applyFont="1" applyFill="1" applyBorder="1" applyAlignment="1">
      <alignment horizontal="right"/>
    </xf>
    <xf numFmtId="1" fontId="6" fillId="2" borderId="1" xfId="4" applyNumberFormat="1" applyFont="1" applyFill="1" applyBorder="1" applyAlignment="1">
      <alignment horizontal="right"/>
    </xf>
    <xf numFmtId="164" fontId="6" fillId="2" borderId="0" xfId="4" applyNumberFormat="1" applyFont="1" applyFill="1" applyBorder="1" applyAlignment="1">
      <alignment horizontal="right"/>
    </xf>
    <xf numFmtId="164" fontId="2" fillId="3" borderId="0" xfId="4" applyNumberFormat="1" applyFill="1" applyBorder="1" applyAlignment="1">
      <alignment horizontal="right"/>
    </xf>
    <xf numFmtId="164" fontId="2" fillId="3" borderId="0" xfId="4" applyNumberFormat="1" applyFill="1" applyBorder="1"/>
    <xf numFmtId="0" fontId="2" fillId="2" borderId="0" xfId="4" applyFont="1" applyFill="1" applyBorder="1"/>
    <xf numFmtId="164" fontId="2" fillId="2" borderId="0" xfId="4" applyNumberFormat="1" applyFill="1" applyBorder="1" applyAlignment="1">
      <alignment horizontal="right"/>
    </xf>
    <xf numFmtId="164" fontId="2" fillId="2" borderId="0" xfId="4" applyNumberFormat="1" applyFont="1" applyFill="1" applyBorder="1" applyAlignment="1">
      <alignment horizontal="right"/>
    </xf>
    <xf numFmtId="164" fontId="2" fillId="2" borderId="0" xfId="4" applyNumberFormat="1" applyFill="1" applyBorder="1"/>
    <xf numFmtId="164" fontId="2" fillId="4" borderId="0" xfId="4" applyNumberFormat="1" applyFont="1" applyFill="1" applyBorder="1" applyAlignment="1">
      <alignment horizontal="right"/>
    </xf>
    <xf numFmtId="164" fontId="2" fillId="4" borderId="0" xfId="4" applyNumberFormat="1" applyFont="1" applyFill="1" applyBorder="1"/>
    <xf numFmtId="0" fontId="2" fillId="0" borderId="0" xfId="4" applyAlignment="1">
      <alignment horizontal="right"/>
    </xf>
    <xf numFmtId="0" fontId="2" fillId="0" borderId="0" xfId="4"/>
    <xf numFmtId="0" fontId="2" fillId="0" borderId="0" xfId="4" applyBorder="1" applyAlignment="1">
      <alignment horizontal="right"/>
    </xf>
    <xf numFmtId="0" fontId="7" fillId="2" borderId="0" xfId="4" applyFont="1" applyFill="1" applyBorder="1"/>
    <xf numFmtId="164" fontId="7" fillId="2" borderId="0" xfId="4" applyNumberFormat="1" applyFont="1" applyFill="1" applyBorder="1" applyAlignment="1">
      <alignment horizontal="right"/>
    </xf>
    <xf numFmtId="164" fontId="7" fillId="2" borderId="0" xfId="4" applyNumberFormat="1" applyFont="1" applyFill="1" applyBorder="1"/>
    <xf numFmtId="0" fontId="2" fillId="0" borderId="0" xfId="4" applyFill="1" applyBorder="1"/>
    <xf numFmtId="2" fontId="2" fillId="2" borderId="0" xfId="4" applyNumberFormat="1" applyFill="1" applyBorder="1"/>
    <xf numFmtId="0" fontId="2" fillId="0" borderId="0" xfId="4" applyBorder="1"/>
    <xf numFmtId="0" fontId="2" fillId="0" borderId="0" xfId="2"/>
    <xf numFmtId="0" fontId="2" fillId="0" borderId="2" xfId="2" applyBorder="1"/>
    <xf numFmtId="0" fontId="2" fillId="2" borderId="0" xfId="2" applyFill="1"/>
    <xf numFmtId="0" fontId="2" fillId="0" borderId="0" xfId="2" applyFill="1" applyBorder="1"/>
    <xf numFmtId="0" fontId="2" fillId="2" borderId="0" xfId="2" applyFill="1" applyBorder="1"/>
    <xf numFmtId="0" fontId="2" fillId="3" borderId="0" xfId="4" applyFont="1" applyFill="1" applyBorder="1"/>
    <xf numFmtId="0" fontId="2" fillId="5" borderId="0" xfId="1" applyFont="1" applyFill="1" applyBorder="1"/>
    <xf numFmtId="164" fontId="2" fillId="3" borderId="0" xfId="4" applyNumberFormat="1" applyFont="1" applyFill="1" applyBorder="1" applyAlignment="1">
      <alignment horizontal="right"/>
    </xf>
    <xf numFmtId="164" fontId="2" fillId="3" borderId="0" xfId="4" applyNumberFormat="1" applyFont="1" applyFill="1" applyBorder="1"/>
    <xf numFmtId="0" fontId="7" fillId="0" borderId="0" xfId="4" applyFont="1"/>
    <xf numFmtId="0" fontId="7" fillId="2" borderId="0" xfId="4" applyFont="1" applyFill="1"/>
    <xf numFmtId="0" fontId="11" fillId="0" borderId="0" xfId="0" applyFont="1"/>
    <xf numFmtId="0" fontId="2" fillId="0" borderId="4" xfId="4" applyBorder="1" applyAlignment="1">
      <alignment wrapText="1"/>
    </xf>
    <xf numFmtId="0" fontId="12" fillId="3" borderId="0" xfId="4" applyFont="1" applyFill="1" applyBorder="1"/>
    <xf numFmtId="0" fontId="2" fillId="5" borderId="0" xfId="4" applyFont="1" applyFill="1" applyBorder="1"/>
    <xf numFmtId="0" fontId="2" fillId="0" borderId="0" xfId="4" applyBorder="1" applyAlignment="1">
      <alignment horizontal="center" wrapText="1"/>
    </xf>
    <xf numFmtId="0" fontId="2" fillId="0" borderId="0" xfId="4" applyBorder="1" applyAlignment="1">
      <alignment horizontal="center"/>
    </xf>
    <xf numFmtId="0" fontId="0" fillId="0" borderId="0" xfId="0" applyAlignment="1">
      <alignment horizontal="center"/>
    </xf>
    <xf numFmtId="0" fontId="0" fillId="0" borderId="4" xfId="0" applyBorder="1" applyAlignment="1">
      <alignment horizontal="center"/>
    </xf>
    <xf numFmtId="0" fontId="2" fillId="2" borderId="0" xfId="4" applyFont="1" applyFill="1"/>
    <xf numFmtId="0" fontId="2" fillId="0" borderId="2" xfId="4" applyFont="1" applyBorder="1" applyAlignment="1">
      <alignment wrapText="1"/>
    </xf>
    <xf numFmtId="0" fontId="2" fillId="0" borderId="2" xfId="4" applyFont="1" applyBorder="1"/>
    <xf numFmtId="0" fontId="2" fillId="0" borderId="0" xfId="4" applyFont="1"/>
    <xf numFmtId="0" fontId="13" fillId="0" borderId="0" xfId="0" applyFont="1"/>
    <xf numFmtId="0" fontId="0" fillId="0" borderId="2" xfId="0" applyBorder="1" applyAlignment="1">
      <alignment horizontal="center"/>
    </xf>
    <xf numFmtId="0" fontId="2" fillId="3" borderId="0" xfId="3" applyFont="1" applyFill="1" applyBorder="1"/>
    <xf numFmtId="164" fontId="2" fillId="3" borderId="0" xfId="3" applyNumberFormat="1" applyFont="1" applyFill="1" applyBorder="1"/>
    <xf numFmtId="10" fontId="2" fillId="3" borderId="0" xfId="6" applyNumberFormat="1" applyFont="1" applyFill="1" applyBorder="1" applyAlignment="1">
      <alignment horizontal="right"/>
    </xf>
    <xf numFmtId="10" fontId="2" fillId="3" borderId="0" xfId="6" applyNumberFormat="1" applyFont="1" applyFill="1" applyBorder="1"/>
    <xf numFmtId="10" fontId="2" fillId="2" borderId="0" xfId="6" applyNumberFormat="1" applyFont="1" applyFill="1"/>
    <xf numFmtId="10" fontId="2" fillId="2" borderId="0" xfId="6" applyNumberFormat="1" applyFont="1" applyFill="1" applyAlignment="1">
      <alignment horizontal="right"/>
    </xf>
    <xf numFmtId="10" fontId="2" fillId="4" borderId="3" xfId="6" applyNumberFormat="1" applyFont="1" applyFill="1" applyBorder="1" applyAlignment="1">
      <alignment horizontal="right"/>
    </xf>
    <xf numFmtId="10" fontId="2" fillId="2" borderId="0" xfId="6" applyNumberFormat="1" applyFont="1" applyFill="1" applyBorder="1"/>
    <xf numFmtId="10" fontId="2" fillId="2" borderId="0" xfId="6" applyNumberFormat="1" applyFont="1" applyFill="1" applyBorder="1" applyAlignment="1">
      <alignment horizontal="right"/>
    </xf>
    <xf numFmtId="10" fontId="5" fillId="2" borderId="0" xfId="6" applyNumberFormat="1" applyFont="1" applyFill="1" applyBorder="1" applyAlignment="1">
      <alignment horizontal="right"/>
    </xf>
    <xf numFmtId="10" fontId="2" fillId="4" borderId="0" xfId="6" applyNumberFormat="1" applyFont="1" applyFill="1" applyBorder="1"/>
    <xf numFmtId="10" fontId="2" fillId="4" borderId="0" xfId="6" applyNumberFormat="1" applyFont="1" applyFill="1" applyBorder="1" applyAlignment="1">
      <alignment horizontal="right"/>
    </xf>
    <xf numFmtId="10" fontId="1" fillId="2" borderId="0" xfId="6" applyNumberFormat="1" applyFont="1" applyFill="1" applyBorder="1"/>
    <xf numFmtId="10" fontId="1" fillId="2" borderId="0" xfId="6" applyNumberFormat="1" applyFont="1" applyFill="1" applyBorder="1" applyAlignment="1">
      <alignment horizontal="right"/>
    </xf>
    <xf numFmtId="10" fontId="2" fillId="0" borderId="0" xfId="6" applyNumberFormat="1" applyFont="1" applyBorder="1"/>
    <xf numFmtId="10" fontId="2" fillId="0" borderId="0" xfId="6" applyNumberFormat="1" applyFont="1"/>
    <xf numFmtId="10" fontId="1" fillId="0" borderId="0" xfId="6" applyNumberFormat="1" applyFont="1" applyBorder="1"/>
    <xf numFmtId="10" fontId="1" fillId="0" borderId="0" xfId="6" applyNumberFormat="1" applyFont="1" applyBorder="1" applyAlignment="1">
      <alignment horizontal="right"/>
    </xf>
    <xf numFmtId="10" fontId="0" fillId="0" borderId="0" xfId="6" applyNumberFormat="1" applyFont="1"/>
    <xf numFmtId="0" fontId="2" fillId="8" borderId="0" xfId="3" applyFont="1" applyFill="1" applyBorder="1"/>
    <xf numFmtId="164" fontId="2" fillId="8" borderId="0" xfId="3" applyNumberFormat="1" applyFill="1" applyBorder="1"/>
    <xf numFmtId="0" fontId="2" fillId="2" borderId="0" xfId="3" applyFont="1" applyFill="1"/>
    <xf numFmtId="0" fontId="2" fillId="0" borderId="0" xfId="0" applyFont="1"/>
    <xf numFmtId="0" fontId="2" fillId="8" borderId="0" xfId="5" applyFont="1" applyFill="1" applyBorder="1"/>
    <xf numFmtId="0" fontId="2" fillId="2" borderId="0" xfId="4" applyFill="1" applyBorder="1" applyAlignment="1">
      <alignment horizontal="center"/>
    </xf>
    <xf numFmtId="1" fontId="6" fillId="2" borderId="0" xfId="4" applyNumberFormat="1" applyFont="1" applyFill="1" applyBorder="1" applyAlignment="1">
      <alignment horizontal="right"/>
    </xf>
    <xf numFmtId="0" fontId="2" fillId="2" borderId="5" xfId="4" applyFill="1" applyBorder="1" applyAlignment="1">
      <alignment horizontal="center"/>
    </xf>
    <xf numFmtId="2" fontId="3" fillId="6" borderId="6" xfId="4" applyNumberFormat="1" applyFont="1" applyFill="1" applyBorder="1" applyAlignment="1"/>
    <xf numFmtId="2" fontId="3" fillId="6" borderId="5" xfId="4" applyNumberFormat="1" applyFont="1" applyFill="1" applyBorder="1" applyAlignment="1"/>
    <xf numFmtId="2" fontId="3" fillId="6" borderId="5" xfId="4" applyNumberFormat="1" applyFont="1" applyFill="1" applyBorder="1" applyAlignment="1">
      <alignment horizontal="center"/>
    </xf>
    <xf numFmtId="0" fontId="0" fillId="0" borderId="0" xfId="0" applyBorder="1" applyAlignment="1">
      <alignment horizontal="center"/>
    </xf>
    <xf numFmtId="0" fontId="2" fillId="9" borderId="0" xfId="4" applyFill="1" applyBorder="1"/>
    <xf numFmtId="1" fontId="6" fillId="9" borderId="0" xfId="4" applyNumberFormat="1" applyFont="1" applyFill="1" applyBorder="1" applyAlignment="1">
      <alignment horizontal="right"/>
    </xf>
    <xf numFmtId="2" fontId="3" fillId="0" borderId="4" xfId="4" applyNumberFormat="1" applyFont="1" applyFill="1" applyBorder="1" applyAlignment="1"/>
    <xf numFmtId="167" fontId="2" fillId="3" borderId="0" xfId="6" applyNumberFormat="1" applyFont="1" applyFill="1" applyBorder="1"/>
    <xf numFmtId="167" fontId="2" fillId="3" borderId="0" xfId="6" applyNumberFormat="1" applyFont="1" applyFill="1" applyBorder="1" applyAlignment="1">
      <alignment horizontal="right"/>
    </xf>
    <xf numFmtId="165" fontId="2" fillId="2" borderId="0" xfId="6" applyNumberFormat="1" applyFont="1" applyFill="1" applyBorder="1"/>
    <xf numFmtId="165" fontId="2" fillId="2" borderId="0" xfId="6" applyNumberFormat="1" applyFont="1" applyFill="1" applyBorder="1" applyAlignment="1">
      <alignment horizontal="right"/>
    </xf>
    <xf numFmtId="165" fontId="2" fillId="3" borderId="0" xfId="6" applyNumberFormat="1" applyFont="1" applyFill="1" applyBorder="1"/>
    <xf numFmtId="165" fontId="2" fillId="3" borderId="0" xfId="6" applyNumberFormat="1" applyFont="1" applyFill="1" applyBorder="1" applyAlignment="1">
      <alignment horizontal="right"/>
    </xf>
    <xf numFmtId="166" fontId="2" fillId="8" borderId="0" xfId="6" applyNumberFormat="1" applyFont="1" applyFill="1" applyBorder="1"/>
    <xf numFmtId="166" fontId="2" fillId="8" borderId="0" xfId="6" applyNumberFormat="1" applyFont="1" applyFill="1" applyBorder="1" applyAlignment="1">
      <alignment horizontal="right"/>
    </xf>
    <xf numFmtId="167" fontId="2" fillId="2" borderId="0" xfId="6" applyNumberFormat="1" applyFont="1" applyFill="1" applyBorder="1"/>
    <xf numFmtId="167" fontId="2" fillId="2" borderId="0" xfId="6" applyNumberFormat="1" applyFont="1" applyFill="1" applyBorder="1" applyAlignment="1">
      <alignment horizontal="right"/>
    </xf>
    <xf numFmtId="167" fontId="2" fillId="8" borderId="0" xfId="6" applyNumberFormat="1" applyFont="1" applyFill="1" applyBorder="1"/>
    <xf numFmtId="167" fontId="2" fillId="8" borderId="0" xfId="6" applyNumberFormat="1" applyFont="1" applyFill="1" applyBorder="1" applyAlignment="1">
      <alignment horizontal="right"/>
    </xf>
    <xf numFmtId="0" fontId="2" fillId="2" borderId="0" xfId="4" applyFont="1" applyFill="1" applyBorder="1" applyAlignment="1">
      <alignment horizontal="center"/>
    </xf>
    <xf numFmtId="1" fontId="6" fillId="0" borderId="1" xfId="0" applyNumberFormat="1" applyFont="1" applyBorder="1" applyAlignment="1">
      <alignment horizontal="right"/>
    </xf>
    <xf numFmtId="1" fontId="6" fillId="9" borderId="1" xfId="0" applyNumberFormat="1" applyFont="1" applyFill="1" applyBorder="1" applyAlignment="1">
      <alignment horizontal="right"/>
    </xf>
    <xf numFmtId="0" fontId="0" fillId="0" borderId="0" xfId="0" applyBorder="1"/>
    <xf numFmtId="1" fontId="5" fillId="0" borderId="3" xfId="0" applyNumberFormat="1" applyFont="1" applyBorder="1" applyAlignment="1">
      <alignment horizontal="right"/>
    </xf>
    <xf numFmtId="1" fontId="5" fillId="2" borderId="3" xfId="6" applyNumberFormat="1" applyFont="1" applyFill="1" applyBorder="1" applyAlignment="1">
      <alignment horizontal="right"/>
    </xf>
    <xf numFmtId="0" fontId="18" fillId="0" borderId="0" xfId="0" applyFont="1" applyFill="1" applyBorder="1" applyAlignment="1">
      <alignment vertical="center" wrapText="1"/>
    </xf>
    <xf numFmtId="0" fontId="8" fillId="0" borderId="0" xfId="0" applyFont="1"/>
    <xf numFmtId="0" fontId="17" fillId="0" borderId="0" xfId="0" applyFont="1" applyFill="1" applyBorder="1" applyAlignment="1">
      <alignment vertical="center" wrapText="1"/>
    </xf>
    <xf numFmtId="8" fontId="8" fillId="0" borderId="0" xfId="0" applyNumberFormat="1" applyFont="1"/>
    <xf numFmtId="165" fontId="8" fillId="0" borderId="0" xfId="0" applyNumberFormat="1" applyFont="1"/>
    <xf numFmtId="0" fontId="19" fillId="2" borderId="0" xfId="1" applyFont="1" applyFill="1" applyBorder="1"/>
    <xf numFmtId="0" fontId="20" fillId="3" borderId="0" xfId="1" applyFont="1" applyFill="1" applyBorder="1"/>
    <xf numFmtId="0" fontId="2" fillId="10" borderId="0" xfId="1" applyFont="1" applyFill="1" applyBorder="1"/>
    <xf numFmtId="164" fontId="2" fillId="3" borderId="0" xfId="1" applyNumberFormat="1" applyFont="1" applyFill="1" applyBorder="1" applyAlignment="1">
      <alignment horizontal="right"/>
    </xf>
    <xf numFmtId="164" fontId="2" fillId="2" borderId="0" xfId="1" applyNumberFormat="1" applyFont="1" applyFill="1" applyBorder="1" applyAlignment="1">
      <alignment horizontal="right"/>
    </xf>
    <xf numFmtId="164" fontId="2" fillId="10" borderId="0" xfId="1" applyNumberFormat="1" applyFont="1" applyFill="1" applyBorder="1" applyAlignment="1">
      <alignment horizontal="right"/>
    </xf>
    <xf numFmtId="164" fontId="19" fillId="10" borderId="0" xfId="1" applyNumberFormat="1" applyFont="1" applyFill="1" applyBorder="1" applyAlignment="1">
      <alignment horizontal="right"/>
    </xf>
    <xf numFmtId="0" fontId="2" fillId="12" borderId="0" xfId="1" applyFont="1" applyFill="1" applyBorder="1"/>
    <xf numFmtId="164" fontId="2" fillId="12" borderId="0" xfId="1" applyNumberFormat="1" applyFont="1" applyFill="1" applyBorder="1" applyAlignment="1">
      <alignment horizontal="right"/>
    </xf>
    <xf numFmtId="0" fontId="2" fillId="13" borderId="0" xfId="1" applyFont="1" applyFill="1" applyBorder="1"/>
    <xf numFmtId="0" fontId="2" fillId="14" borderId="0" xfId="1" applyFont="1" applyFill="1" applyBorder="1"/>
    <xf numFmtId="164" fontId="2" fillId="14" borderId="0" xfId="1" applyNumberFormat="1" applyFont="1" applyFill="1" applyBorder="1" applyAlignment="1">
      <alignment horizontal="right"/>
    </xf>
    <xf numFmtId="164" fontId="2" fillId="13" borderId="0" xfId="1" applyNumberFormat="1" applyFont="1" applyFill="1" applyBorder="1" applyAlignment="1">
      <alignment horizontal="right"/>
    </xf>
    <xf numFmtId="0" fontId="20" fillId="12" borderId="0" xfId="1" applyFont="1" applyFill="1" applyBorder="1"/>
    <xf numFmtId="0" fontId="7" fillId="12" borderId="0" xfId="1" applyFont="1" applyFill="1" applyBorder="1"/>
    <xf numFmtId="164" fontId="7" fillId="12" borderId="0" xfId="1" applyNumberFormat="1" applyFont="1" applyFill="1" applyBorder="1" applyAlignment="1">
      <alignment horizontal="right"/>
    </xf>
    <xf numFmtId="0" fontId="7" fillId="10" borderId="0" xfId="1" applyFont="1" applyFill="1" applyBorder="1"/>
    <xf numFmtId="164" fontId="7" fillId="10" borderId="0" xfId="1" applyNumberFormat="1" applyFont="1" applyFill="1" applyBorder="1" applyAlignment="1">
      <alignment horizontal="right"/>
    </xf>
    <xf numFmtId="0" fontId="20" fillId="10" borderId="0" xfId="1" applyFont="1" applyFill="1" applyBorder="1"/>
    <xf numFmtId="1" fontId="2" fillId="2" borderId="0" xfId="1" applyNumberFormat="1" applyFont="1" applyFill="1" applyBorder="1" applyAlignment="1">
      <alignment horizontal="right"/>
    </xf>
    <xf numFmtId="1" fontId="2" fillId="2" borderId="1" xfId="1" applyNumberFormat="1" applyFont="1" applyFill="1" applyBorder="1" applyAlignment="1">
      <alignment horizontal="right"/>
    </xf>
    <xf numFmtId="0" fontId="2" fillId="15" borderId="0" xfId="1" applyFill="1" applyBorder="1"/>
    <xf numFmtId="0" fontId="2" fillId="15" borderId="0" xfId="1" applyFont="1" applyFill="1" applyBorder="1"/>
    <xf numFmtId="164" fontId="2" fillId="15" borderId="0" xfId="1" applyNumberFormat="1" applyFont="1" applyFill="1" applyBorder="1" applyAlignment="1">
      <alignment horizontal="right"/>
    </xf>
    <xf numFmtId="0" fontId="0" fillId="15" borderId="0" xfId="0" applyFill="1"/>
    <xf numFmtId="164" fontId="19" fillId="2" borderId="8" xfId="1" applyNumberFormat="1" applyFont="1" applyFill="1" applyBorder="1" applyAlignment="1">
      <alignment horizontal="right"/>
    </xf>
    <xf numFmtId="0" fontId="2" fillId="2" borderId="9" xfId="1" applyFont="1" applyFill="1" applyBorder="1"/>
    <xf numFmtId="164" fontId="19" fillId="2" borderId="9" xfId="1" applyNumberFormat="1" applyFont="1" applyFill="1" applyBorder="1" applyAlignment="1">
      <alignment horizontal="right"/>
    </xf>
    <xf numFmtId="0" fontId="2" fillId="10" borderId="9" xfId="1" applyFont="1" applyFill="1" applyBorder="1"/>
    <xf numFmtId="164" fontId="19" fillId="10" borderId="9" xfId="1" applyNumberFormat="1" applyFont="1" applyFill="1" applyBorder="1" applyAlignment="1">
      <alignment horizontal="right"/>
    </xf>
    <xf numFmtId="0" fontId="20" fillId="12" borderId="8" xfId="1" applyFont="1" applyFill="1" applyBorder="1"/>
    <xf numFmtId="0" fontId="7" fillId="12" borderId="8" xfId="1" applyFont="1" applyFill="1" applyBorder="1"/>
    <xf numFmtId="164" fontId="2" fillId="12" borderId="8" xfId="1" applyNumberFormat="1" applyFont="1" applyFill="1" applyBorder="1" applyAlignment="1">
      <alignment horizontal="right"/>
    </xf>
    <xf numFmtId="0" fontId="2" fillId="12" borderId="10" xfId="1" applyFont="1" applyFill="1" applyBorder="1"/>
    <xf numFmtId="164" fontId="19" fillId="12" borderId="10" xfId="1" applyNumberFormat="1" applyFont="1" applyFill="1" applyBorder="1" applyAlignment="1">
      <alignment horizontal="right"/>
    </xf>
    <xf numFmtId="0" fontId="7" fillId="10" borderId="10" xfId="1" applyFont="1" applyFill="1" applyBorder="1"/>
    <xf numFmtId="0" fontId="20" fillId="10" borderId="9" xfId="1" applyFont="1" applyFill="1" applyBorder="1"/>
    <xf numFmtId="0" fontId="7" fillId="10" borderId="9" xfId="1" applyFont="1" applyFill="1" applyBorder="1"/>
    <xf numFmtId="164" fontId="2" fillId="10" borderId="9" xfId="1" applyNumberFormat="1" applyFont="1" applyFill="1" applyBorder="1" applyAlignment="1">
      <alignment horizontal="right"/>
    </xf>
    <xf numFmtId="0" fontId="20" fillId="2" borderId="8" xfId="1" applyFont="1" applyFill="1" applyBorder="1"/>
    <xf numFmtId="0" fontId="7" fillId="2" borderId="8" xfId="1" applyFont="1" applyFill="1" applyBorder="1"/>
    <xf numFmtId="0" fontId="2" fillId="3" borderId="9" xfId="1" applyFont="1" applyFill="1" applyBorder="1"/>
    <xf numFmtId="164" fontId="19" fillId="3" borderId="9" xfId="1" applyNumberFormat="1" applyFont="1" applyFill="1" applyBorder="1" applyAlignment="1">
      <alignment horizontal="right"/>
    </xf>
    <xf numFmtId="0" fontId="20" fillId="2" borderId="9" xfId="1" applyFont="1" applyFill="1" applyBorder="1"/>
    <xf numFmtId="0" fontId="20" fillId="12" borderId="9" xfId="1" applyFont="1" applyFill="1" applyBorder="1"/>
    <xf numFmtId="0" fontId="7" fillId="12" borderId="9" xfId="1" applyFont="1" applyFill="1" applyBorder="1"/>
    <xf numFmtId="164" fontId="7" fillId="12" borderId="9" xfId="1" applyNumberFormat="1" applyFont="1" applyFill="1" applyBorder="1" applyAlignment="1">
      <alignment horizontal="right"/>
    </xf>
    <xf numFmtId="164" fontId="12" fillId="12" borderId="9" xfId="1" applyNumberFormat="1" applyFont="1" applyFill="1" applyBorder="1" applyAlignment="1">
      <alignment horizontal="right"/>
    </xf>
    <xf numFmtId="0" fontId="20" fillId="3" borderId="9" xfId="1" applyFont="1" applyFill="1" applyBorder="1"/>
    <xf numFmtId="0" fontId="7" fillId="3" borderId="9" xfId="1" applyFont="1" applyFill="1" applyBorder="1"/>
    <xf numFmtId="164" fontId="7" fillId="3" borderId="9" xfId="1" applyNumberFormat="1" applyFont="1" applyFill="1" applyBorder="1" applyAlignment="1">
      <alignment horizontal="right"/>
    </xf>
    <xf numFmtId="0" fontId="2" fillId="12" borderId="9" xfId="1" applyFont="1" applyFill="1" applyBorder="1"/>
    <xf numFmtId="164" fontId="19" fillId="12" borderId="9" xfId="1" applyNumberFormat="1" applyFont="1" applyFill="1" applyBorder="1" applyAlignment="1">
      <alignment horizontal="right"/>
    </xf>
    <xf numFmtId="0" fontId="7" fillId="10" borderId="8" xfId="1" applyFont="1" applyFill="1" applyBorder="1" applyAlignment="1">
      <alignment wrapText="1"/>
    </xf>
    <xf numFmtId="0" fontId="7" fillId="10" borderId="8" xfId="1" applyFont="1" applyFill="1" applyBorder="1"/>
    <xf numFmtId="164" fontId="12" fillId="10" borderId="8" xfId="1" applyNumberFormat="1" applyFont="1" applyFill="1" applyBorder="1" applyAlignment="1">
      <alignment horizontal="right"/>
    </xf>
    <xf numFmtId="0" fontId="7" fillId="3" borderId="9" xfId="1" applyFont="1" applyFill="1" applyBorder="1" applyAlignment="1">
      <alignment wrapText="1"/>
    </xf>
    <xf numFmtId="164" fontId="12" fillId="3" borderId="9" xfId="1" applyNumberFormat="1" applyFont="1" applyFill="1" applyBorder="1" applyAlignment="1">
      <alignment horizontal="right"/>
    </xf>
    <xf numFmtId="0" fontId="7" fillId="10" borderId="10" xfId="1" applyFont="1" applyFill="1" applyBorder="1" applyAlignment="1">
      <alignment wrapText="1"/>
    </xf>
    <xf numFmtId="164" fontId="12" fillId="10" borderId="10" xfId="1" applyNumberFormat="1" applyFont="1" applyFill="1" applyBorder="1" applyAlignment="1">
      <alignment horizontal="right"/>
    </xf>
    <xf numFmtId="166" fontId="6" fillId="2" borderId="0" xfId="4" applyNumberFormat="1" applyFont="1" applyFill="1" applyBorder="1" applyAlignment="1">
      <alignment horizontal="center"/>
    </xf>
    <xf numFmtId="0" fontId="12" fillId="10" borderId="9" xfId="1" applyFont="1" applyFill="1" applyBorder="1"/>
    <xf numFmtId="0" fontId="2" fillId="0" borderId="2" xfId="1" applyBorder="1" applyAlignment="1">
      <alignment wrapText="1"/>
    </xf>
    <xf numFmtId="0" fontId="2" fillId="0" borderId="0" xfId="1" applyBorder="1" applyAlignment="1">
      <alignment wrapText="1"/>
    </xf>
    <xf numFmtId="2" fontId="3" fillId="6" borderId="0" xfId="1" applyNumberFormat="1" applyFont="1" applyFill="1" applyBorder="1" applyAlignment="1"/>
    <xf numFmtId="0" fontId="20" fillId="2" borderId="0" xfId="1" applyFont="1" applyFill="1" applyBorder="1"/>
    <xf numFmtId="0" fontId="2" fillId="13" borderId="0" xfId="1" applyFont="1" applyFill="1" applyBorder="1" applyAlignment="1">
      <alignment wrapText="1"/>
    </xf>
    <xf numFmtId="0" fontId="7" fillId="2" borderId="11" xfId="1" applyFont="1" applyFill="1" applyBorder="1"/>
    <xf numFmtId="0" fontId="2" fillId="2" borderId="11" xfId="1" applyFont="1" applyFill="1" applyBorder="1"/>
    <xf numFmtId="164" fontId="2" fillId="2" borderId="11" xfId="1" applyNumberFormat="1" applyFont="1" applyFill="1" applyBorder="1" applyAlignment="1">
      <alignment horizontal="right"/>
    </xf>
    <xf numFmtId="0" fontId="2" fillId="2" borderId="12" xfId="1" applyFont="1" applyFill="1" applyBorder="1"/>
    <xf numFmtId="0" fontId="7" fillId="3" borderId="12" xfId="4" applyFont="1" applyFill="1" applyBorder="1"/>
    <xf numFmtId="1" fontId="20" fillId="0" borderId="0" xfId="4" applyNumberFormat="1" applyFont="1" applyBorder="1" applyAlignment="1">
      <alignment horizontal="center"/>
    </xf>
    <xf numFmtId="1" fontId="20" fillId="0" borderId="0" xfId="4" applyNumberFormat="1" applyFont="1" applyAlignment="1">
      <alignment horizontal="center"/>
    </xf>
    <xf numFmtId="0" fontId="2" fillId="0" borderId="0" xfId="4" applyAlignment="1">
      <alignment horizontal="center"/>
    </xf>
    <xf numFmtId="10" fontId="2" fillId="0" borderId="0" xfId="4" applyNumberFormat="1" applyBorder="1" applyAlignment="1">
      <alignment horizontal="center"/>
    </xf>
    <xf numFmtId="10" fontId="2" fillId="0" borderId="0" xfId="4" applyNumberFormat="1" applyAlignment="1">
      <alignment horizontal="center"/>
    </xf>
    <xf numFmtId="0" fontId="20" fillId="0" borderId="2" xfId="1" applyFont="1" applyBorder="1"/>
    <xf numFmtId="0" fontId="20" fillId="2" borderId="0" xfId="4" applyFont="1" applyFill="1" applyBorder="1"/>
    <xf numFmtId="0" fontId="2" fillId="3" borderId="0" xfId="4" applyFont="1" applyFill="1" applyBorder="1" applyAlignment="1">
      <alignment horizontal="left"/>
    </xf>
    <xf numFmtId="0" fontId="20" fillId="3" borderId="0" xfId="4" applyFont="1" applyFill="1"/>
    <xf numFmtId="0" fontId="2" fillId="12" borderId="0" xfId="4" applyFont="1" applyFill="1" applyBorder="1"/>
    <xf numFmtId="0" fontId="2" fillId="12" borderId="0" xfId="4" applyFont="1" applyFill="1"/>
    <xf numFmtId="164" fontId="2" fillId="12" borderId="0" xfId="4" applyNumberFormat="1" applyFont="1" applyFill="1" applyAlignment="1">
      <alignment horizontal="right"/>
    </xf>
    <xf numFmtId="164" fontId="2" fillId="12" borderId="0" xfId="4" applyNumberFormat="1" applyFont="1" applyFill="1"/>
    <xf numFmtId="164" fontId="2" fillId="12" borderId="0" xfId="4" applyNumberFormat="1" applyFont="1" applyFill="1" applyBorder="1" applyAlignment="1">
      <alignment horizontal="right"/>
    </xf>
    <xf numFmtId="164" fontId="2" fillId="12" borderId="0" xfId="4" applyNumberFormat="1" applyFont="1" applyFill="1" applyBorder="1"/>
    <xf numFmtId="0" fontId="2" fillId="10" borderId="0" xfId="4" applyFont="1" applyFill="1"/>
    <xf numFmtId="0" fontId="2" fillId="10" borderId="0" xfId="4" applyFont="1" applyFill="1" applyBorder="1"/>
    <xf numFmtId="164" fontId="2" fillId="10" borderId="0" xfId="4" applyNumberFormat="1" applyFont="1" applyFill="1" applyBorder="1" applyAlignment="1">
      <alignment horizontal="right"/>
    </xf>
    <xf numFmtId="164" fontId="2" fillId="10" borderId="0" xfId="4" applyNumberFormat="1" applyFont="1" applyFill="1" applyBorder="1"/>
    <xf numFmtId="164" fontId="2" fillId="9" borderId="0" xfId="4" applyNumberFormat="1" applyFont="1" applyFill="1" applyBorder="1" applyAlignment="1">
      <alignment horizontal="right"/>
    </xf>
    <xf numFmtId="0" fontId="2" fillId="9" borderId="0" xfId="4" applyFont="1" applyFill="1" applyBorder="1" applyAlignment="1">
      <alignment horizontal="right"/>
    </xf>
    <xf numFmtId="164" fontId="2" fillId="9" borderId="0" xfId="4" applyNumberFormat="1" applyFont="1" applyFill="1" applyBorder="1"/>
    <xf numFmtId="0" fontId="2" fillId="9" borderId="0" xfId="4" applyFont="1" applyFill="1"/>
    <xf numFmtId="0" fontId="2" fillId="9" borderId="0" xfId="4" applyFont="1" applyFill="1" applyBorder="1"/>
    <xf numFmtId="0" fontId="7" fillId="9" borderId="0" xfId="4" applyFont="1" applyFill="1" applyBorder="1"/>
    <xf numFmtId="0" fontId="7" fillId="5" borderId="5" xfId="4" applyFont="1" applyFill="1" applyBorder="1"/>
    <xf numFmtId="164" fontId="7" fillId="5" borderId="5" xfId="4" applyNumberFormat="1" applyFont="1" applyFill="1" applyBorder="1" applyAlignment="1">
      <alignment horizontal="right"/>
    </xf>
    <xf numFmtId="164" fontId="7" fillId="5" borderId="5" xfId="4" applyNumberFormat="1" applyFont="1" applyFill="1" applyBorder="1"/>
    <xf numFmtId="0" fontId="7" fillId="9" borderId="5" xfId="4" applyFont="1" applyFill="1" applyBorder="1"/>
    <xf numFmtId="164" fontId="7" fillId="9" borderId="5" xfId="4" applyNumberFormat="1" applyFont="1" applyFill="1" applyBorder="1" applyAlignment="1">
      <alignment horizontal="right"/>
    </xf>
    <xf numFmtId="164" fontId="7" fillId="9" borderId="5" xfId="4" applyNumberFormat="1" applyFont="1" applyFill="1" applyBorder="1"/>
    <xf numFmtId="0" fontId="20" fillId="12" borderId="5" xfId="4" applyFont="1" applyFill="1" applyBorder="1"/>
    <xf numFmtId="164" fontId="7" fillId="12" borderId="5" xfId="4" applyNumberFormat="1" applyFont="1" applyFill="1" applyBorder="1" applyAlignment="1">
      <alignment horizontal="right"/>
    </xf>
    <xf numFmtId="164" fontId="7" fillId="12" borderId="5" xfId="4" applyNumberFormat="1" applyFont="1" applyFill="1" applyBorder="1"/>
    <xf numFmtId="0" fontId="20" fillId="10" borderId="5" xfId="4" applyFont="1" applyFill="1" applyBorder="1"/>
    <xf numFmtId="164" fontId="7" fillId="10" borderId="5" xfId="4" applyNumberFormat="1" applyFont="1" applyFill="1" applyBorder="1" applyAlignment="1">
      <alignment horizontal="right"/>
    </xf>
    <xf numFmtId="164" fontId="7" fillId="10" borderId="5" xfId="4" applyNumberFormat="1" applyFont="1" applyFill="1" applyBorder="1"/>
    <xf numFmtId="164" fontId="7" fillId="13" borderId="5" xfId="4" applyNumberFormat="1" applyFont="1" applyFill="1" applyBorder="1" applyAlignment="1">
      <alignment horizontal="right"/>
    </xf>
    <xf numFmtId="164" fontId="7" fillId="13" borderId="5" xfId="4" applyNumberFormat="1" applyFont="1" applyFill="1" applyBorder="1"/>
    <xf numFmtId="0" fontId="20" fillId="3" borderId="5" xfId="4" applyFont="1" applyFill="1" applyBorder="1"/>
    <xf numFmtId="164" fontId="7" fillId="3" borderId="5" xfId="4" applyNumberFormat="1" applyFont="1" applyFill="1" applyBorder="1" applyAlignment="1">
      <alignment horizontal="right"/>
    </xf>
    <xf numFmtId="164" fontId="7" fillId="3" borderId="5" xfId="4" applyNumberFormat="1" applyFont="1" applyFill="1" applyBorder="1"/>
    <xf numFmtId="167" fontId="7" fillId="13" borderId="5" xfId="1" applyNumberFormat="1" applyFont="1" applyFill="1" applyBorder="1" applyAlignment="1">
      <alignment horizontal="right"/>
    </xf>
    <xf numFmtId="167" fontId="2" fillId="10" borderId="0" xfId="1" applyNumberFormat="1" applyFont="1" applyFill="1" applyBorder="1" applyAlignment="1">
      <alignment horizontal="right"/>
    </xf>
    <xf numFmtId="167" fontId="2" fillId="13" borderId="0" xfId="1" applyNumberFormat="1" applyFont="1" applyFill="1" applyBorder="1" applyAlignment="1">
      <alignment horizontal="right"/>
    </xf>
    <xf numFmtId="165" fontId="2" fillId="0" borderId="0" xfId="4" applyNumberFormat="1" applyBorder="1" applyAlignment="1">
      <alignment horizontal="center"/>
    </xf>
    <xf numFmtId="165" fontId="2" fillId="0" borderId="0" xfId="4" applyNumberFormat="1" applyAlignment="1">
      <alignment horizontal="center"/>
    </xf>
    <xf numFmtId="0" fontId="20" fillId="0" borderId="2" xfId="4" applyFont="1" applyBorder="1"/>
    <xf numFmtId="164" fontId="25" fillId="3" borderId="0" xfId="4" applyNumberFormat="1" applyFont="1" applyFill="1" applyBorder="1" applyAlignment="1">
      <alignment horizontal="right"/>
    </xf>
    <xf numFmtId="164" fontId="25" fillId="3" borderId="0" xfId="4" applyNumberFormat="1" applyFont="1" applyFill="1" applyBorder="1"/>
    <xf numFmtId="164" fontId="2" fillId="15" borderId="0" xfId="4" applyNumberFormat="1" applyFont="1" applyFill="1" applyBorder="1" applyAlignment="1">
      <alignment horizontal="right"/>
    </xf>
    <xf numFmtId="0" fontId="26" fillId="3" borderId="0" xfId="4" applyFont="1" applyFill="1" applyBorder="1"/>
    <xf numFmtId="164" fontId="2" fillId="2" borderId="0" xfId="4" applyNumberFormat="1" applyFont="1" applyFill="1" applyBorder="1"/>
    <xf numFmtId="0" fontId="20" fillId="3" borderId="0" xfId="4" applyFont="1" applyFill="1" applyBorder="1"/>
    <xf numFmtId="0" fontId="2" fillId="3" borderId="0" xfId="4" applyFont="1" applyFill="1" applyAlignment="1">
      <alignment horizontal="center" vertical="center"/>
    </xf>
    <xf numFmtId="0" fontId="25" fillId="3" borderId="0" xfId="1" applyFont="1" applyFill="1" applyBorder="1"/>
    <xf numFmtId="164" fontId="25" fillId="3" borderId="0" xfId="1" applyNumberFormat="1" applyFont="1" applyFill="1" applyBorder="1" applyAlignment="1">
      <alignment horizontal="right"/>
    </xf>
    <xf numFmtId="0" fontId="25" fillId="10" borderId="0" xfId="1" applyFont="1" applyFill="1" applyBorder="1"/>
    <xf numFmtId="164" fontId="25" fillId="10" borderId="0" xfId="1" applyNumberFormat="1" applyFont="1" applyFill="1" applyBorder="1" applyAlignment="1">
      <alignment horizontal="right"/>
    </xf>
    <xf numFmtId="0" fontId="25" fillId="3" borderId="9" xfId="1" applyFont="1" applyFill="1" applyBorder="1"/>
    <xf numFmtId="164" fontId="27" fillId="3" borderId="9" xfId="1" applyNumberFormat="1" applyFont="1" applyFill="1" applyBorder="1" applyAlignment="1">
      <alignment horizontal="right"/>
    </xf>
    <xf numFmtId="0" fontId="25" fillId="2" borderId="0" xfId="1" applyFont="1" applyFill="1" applyBorder="1"/>
    <xf numFmtId="164" fontId="25" fillId="2" borderId="0" xfId="1" applyNumberFormat="1" applyFont="1" applyFill="1" applyBorder="1" applyAlignment="1">
      <alignment horizontal="right"/>
    </xf>
    <xf numFmtId="0" fontId="25" fillId="2" borderId="9" xfId="1" applyFont="1" applyFill="1" applyBorder="1"/>
    <xf numFmtId="164" fontId="27" fillId="2" borderId="9" xfId="1" applyNumberFormat="1" applyFont="1" applyFill="1" applyBorder="1" applyAlignment="1">
      <alignment horizontal="right"/>
    </xf>
    <xf numFmtId="0" fontId="25" fillId="10" borderId="9" xfId="1" applyFont="1" applyFill="1" applyBorder="1"/>
    <xf numFmtId="164" fontId="27" fillId="10" borderId="9" xfId="1" applyNumberFormat="1" applyFont="1" applyFill="1" applyBorder="1" applyAlignment="1">
      <alignment horizontal="right"/>
    </xf>
    <xf numFmtId="0" fontId="25" fillId="3" borderId="8" xfId="1" applyFont="1" applyFill="1" applyBorder="1"/>
    <xf numFmtId="164" fontId="27" fillId="3" borderId="8" xfId="1" applyNumberFormat="1" applyFont="1" applyFill="1" applyBorder="1" applyAlignment="1">
      <alignment horizontal="right"/>
    </xf>
    <xf numFmtId="0" fontId="24" fillId="3" borderId="0" xfId="1" applyFont="1" applyFill="1" applyBorder="1"/>
    <xf numFmtId="164" fontId="24" fillId="3" borderId="0" xfId="1" applyNumberFormat="1" applyFont="1" applyFill="1" applyBorder="1" applyAlignment="1">
      <alignment horizontal="right"/>
    </xf>
    <xf numFmtId="0" fontId="25" fillId="12" borderId="9" xfId="1" applyFont="1" applyFill="1" applyBorder="1"/>
    <xf numFmtId="164" fontId="27" fillId="12" borderId="9" xfId="1" applyNumberFormat="1" applyFont="1" applyFill="1" applyBorder="1" applyAlignment="1">
      <alignment horizontal="right"/>
    </xf>
    <xf numFmtId="0" fontId="25" fillId="12" borderId="0" xfId="1" applyFont="1" applyFill="1" applyBorder="1"/>
    <xf numFmtId="164" fontId="25" fillId="12" borderId="0" xfId="1" applyNumberFormat="1" applyFont="1" applyFill="1" applyBorder="1" applyAlignment="1">
      <alignment horizontal="right"/>
    </xf>
    <xf numFmtId="0" fontId="25" fillId="2" borderId="0" xfId="1" applyFont="1" applyFill="1"/>
    <xf numFmtId="0" fontId="2" fillId="3" borderId="0" xfId="4" applyFont="1" applyFill="1" applyBorder="1" applyAlignment="1"/>
    <xf numFmtId="0" fontId="19" fillId="3" borderId="10" xfId="4" applyFont="1" applyFill="1" applyBorder="1"/>
    <xf numFmtId="164" fontId="19" fillId="3" borderId="10" xfId="4" applyNumberFormat="1" applyFont="1" applyFill="1" applyBorder="1" applyAlignment="1">
      <alignment horizontal="right"/>
    </xf>
    <xf numFmtId="164" fontId="19" fillId="3" borderId="10" xfId="4" applyNumberFormat="1" applyFont="1" applyFill="1" applyBorder="1"/>
    <xf numFmtId="164" fontId="19" fillId="15" borderId="10" xfId="4" applyNumberFormat="1" applyFont="1" applyFill="1" applyBorder="1" applyAlignment="1">
      <alignment horizontal="right"/>
    </xf>
    <xf numFmtId="164" fontId="19" fillId="15" borderId="10" xfId="4" applyNumberFormat="1" applyFont="1" applyFill="1" applyBorder="1"/>
    <xf numFmtId="0" fontId="19" fillId="2" borderId="0" xfId="4" applyFont="1" applyFill="1" applyBorder="1"/>
    <xf numFmtId="164" fontId="19" fillId="2" borderId="0" xfId="4" applyNumberFormat="1" applyFont="1" applyFill="1" applyBorder="1" applyAlignment="1">
      <alignment horizontal="right"/>
    </xf>
    <xf numFmtId="164" fontId="19" fillId="2" borderId="0" xfId="4" applyNumberFormat="1" applyFont="1" applyFill="1" applyBorder="1"/>
    <xf numFmtId="0" fontId="19" fillId="2" borderId="10" xfId="4" applyFont="1" applyFill="1" applyBorder="1"/>
    <xf numFmtId="164" fontId="19" fillId="2" borderId="10" xfId="4" applyNumberFormat="1" applyFont="1" applyFill="1" applyBorder="1" applyAlignment="1">
      <alignment horizontal="right"/>
    </xf>
    <xf numFmtId="164" fontId="19" fillId="2" borderId="10" xfId="4" applyNumberFormat="1" applyFont="1" applyFill="1" applyBorder="1"/>
    <xf numFmtId="164" fontId="3" fillId="0" borderId="0" xfId="4" applyNumberFormat="1" applyFont="1" applyFill="1" applyBorder="1" applyAlignment="1"/>
    <xf numFmtId="164" fontId="12" fillId="3" borderId="0" xfId="4" applyNumberFormat="1" applyFont="1" applyFill="1" applyBorder="1" applyAlignment="1">
      <alignment horizontal="right"/>
    </xf>
    <xf numFmtId="164" fontId="12" fillId="3" borderId="0" xfId="4" applyNumberFormat="1" applyFont="1" applyFill="1" applyBorder="1"/>
    <xf numFmtId="0" fontId="28" fillId="10" borderId="0" xfId="1" applyFont="1" applyFill="1" applyBorder="1"/>
    <xf numFmtId="0" fontId="25" fillId="3" borderId="0" xfId="1" applyFont="1" applyFill="1" applyBorder="1" applyAlignment="1">
      <alignment wrapText="1"/>
    </xf>
    <xf numFmtId="0" fontId="25" fillId="2" borderId="0" xfId="4" applyFont="1" applyFill="1" applyBorder="1"/>
    <xf numFmtId="0" fontId="25" fillId="3" borderId="0" xfId="4" applyFont="1" applyFill="1" applyBorder="1"/>
    <xf numFmtId="0" fontId="29" fillId="2" borderId="0" xfId="1" applyFont="1" applyFill="1" applyBorder="1"/>
    <xf numFmtId="0" fontId="29" fillId="3" borderId="0" xfId="1" applyFont="1" applyFill="1" applyBorder="1"/>
    <xf numFmtId="0" fontId="25" fillId="10" borderId="0" xfId="1" applyFont="1" applyFill="1" applyBorder="1" applyAlignment="1">
      <alignment wrapText="1"/>
    </xf>
    <xf numFmtId="0" fontId="2" fillId="15" borderId="0" xfId="4" applyFont="1" applyFill="1"/>
    <xf numFmtId="164" fontId="25" fillId="4" borderId="0" xfId="4" applyNumberFormat="1" applyFont="1" applyFill="1" applyBorder="1" applyAlignment="1">
      <alignment horizontal="right"/>
    </xf>
    <xf numFmtId="164" fontId="25" fillId="4" borderId="0" xfId="4" applyNumberFormat="1" applyFont="1" applyFill="1" applyBorder="1"/>
    <xf numFmtId="164" fontId="25" fillId="12" borderId="0" xfId="4" applyNumberFormat="1" applyFont="1" applyFill="1" applyBorder="1" applyAlignment="1">
      <alignment horizontal="right"/>
    </xf>
    <xf numFmtId="0" fontId="25" fillId="12" borderId="0" xfId="4" applyFont="1" applyFill="1" applyAlignment="1">
      <alignment horizontal="right"/>
    </xf>
    <xf numFmtId="164" fontId="25" fillId="12" borderId="0" xfId="4" applyNumberFormat="1" applyFont="1" applyFill="1" applyBorder="1"/>
    <xf numFmtId="0" fontId="25" fillId="3" borderId="0" xfId="4" applyFont="1" applyFill="1"/>
    <xf numFmtId="0" fontId="25" fillId="15" borderId="0" xfId="4" applyFont="1" applyFill="1"/>
    <xf numFmtId="0" fontId="25" fillId="12" borderId="0" xfId="1" applyFont="1" applyFill="1" applyBorder="1" applyAlignment="1">
      <alignment wrapText="1"/>
    </xf>
    <xf numFmtId="0" fontId="2" fillId="3" borderId="0" xfId="1" applyNumberFormat="1" applyFont="1" applyFill="1" applyBorder="1" applyAlignment="1">
      <alignment horizontal="left"/>
    </xf>
    <xf numFmtId="0" fontId="2" fillId="3" borderId="0" xfId="1" applyNumberFormat="1" applyFont="1" applyFill="1" applyBorder="1"/>
    <xf numFmtId="0" fontId="25" fillId="10" borderId="0" xfId="1" applyFont="1" applyFill="1" applyBorder="1" applyAlignment="1">
      <alignment vertical="top" wrapText="1"/>
    </xf>
    <xf numFmtId="0" fontId="2" fillId="0" borderId="0" xfId="4" applyFont="1" applyAlignment="1">
      <alignment horizontal="right"/>
    </xf>
    <xf numFmtId="164" fontId="25" fillId="2" borderId="0" xfId="4" applyNumberFormat="1" applyFont="1" applyFill="1" applyBorder="1" applyAlignment="1">
      <alignment horizontal="right"/>
    </xf>
    <xf numFmtId="164" fontId="25" fillId="2" borderId="0" xfId="4" applyNumberFormat="1" applyFont="1" applyFill="1" applyBorder="1"/>
    <xf numFmtId="0" fontId="7" fillId="2" borderId="12" xfId="4" applyFont="1" applyFill="1" applyBorder="1"/>
    <xf numFmtId="0" fontId="7" fillId="2" borderId="12" xfId="4" applyFont="1" applyFill="1" applyBorder="1" applyAlignment="1">
      <alignment horizontal="right"/>
    </xf>
    <xf numFmtId="0" fontId="2" fillId="0" borderId="0" xfId="4" applyFont="1" applyBorder="1" applyAlignment="1">
      <alignment horizontal="right"/>
    </xf>
    <xf numFmtId="164" fontId="2" fillId="5" borderId="0" xfId="4" applyNumberFormat="1" applyFont="1" applyFill="1" applyBorder="1" applyAlignment="1">
      <alignment horizontal="right"/>
    </xf>
    <xf numFmtId="164" fontId="2" fillId="5" borderId="0" xfId="4" applyNumberFormat="1" applyFont="1" applyFill="1" applyBorder="1"/>
    <xf numFmtId="167" fontId="7" fillId="10" borderId="5" xfId="1" applyNumberFormat="1" applyFont="1" applyFill="1" applyBorder="1" applyAlignment="1">
      <alignment horizontal="right"/>
    </xf>
    <xf numFmtId="167" fontId="2" fillId="4" borderId="0" xfId="4" applyNumberFormat="1" applyFont="1" applyFill="1" applyBorder="1" applyAlignment="1">
      <alignment horizontal="center"/>
    </xf>
    <xf numFmtId="167" fontId="25" fillId="2" borderId="0" xfId="4" applyNumberFormat="1" applyFont="1" applyFill="1" applyBorder="1" applyAlignment="1">
      <alignment horizontal="center"/>
    </xf>
    <xf numFmtId="167" fontId="25" fillId="3" borderId="0" xfId="4" applyNumberFormat="1" applyFont="1" applyFill="1" applyBorder="1" applyAlignment="1">
      <alignment horizontal="center"/>
    </xf>
    <xf numFmtId="167" fontId="2" fillId="2" borderId="12" xfId="4" applyNumberFormat="1" applyFont="1" applyFill="1" applyBorder="1" applyAlignment="1">
      <alignment horizontal="center"/>
    </xf>
    <xf numFmtId="167" fontId="25" fillId="4" borderId="0" xfId="4" applyNumberFormat="1" applyFont="1" applyFill="1" applyBorder="1" applyAlignment="1">
      <alignment horizontal="center"/>
    </xf>
    <xf numFmtId="167" fontId="25" fillId="12" borderId="0" xfId="4" applyNumberFormat="1" applyFont="1" applyFill="1" applyBorder="1" applyAlignment="1">
      <alignment horizontal="center"/>
    </xf>
    <xf numFmtId="167" fontId="2" fillId="12" borderId="0" xfId="4" applyNumberFormat="1" applyFont="1" applyFill="1" applyBorder="1" applyAlignment="1">
      <alignment horizontal="center"/>
    </xf>
    <xf numFmtId="167" fontId="7" fillId="2" borderId="12" xfId="4" applyNumberFormat="1" applyFont="1" applyFill="1" applyBorder="1" applyAlignment="1">
      <alignment horizontal="center"/>
    </xf>
    <xf numFmtId="167" fontId="2" fillId="3" borderId="12" xfId="4" applyNumberFormat="1" applyFont="1" applyFill="1" applyBorder="1" applyAlignment="1">
      <alignment horizontal="center"/>
    </xf>
    <xf numFmtId="164" fontId="2" fillId="15" borderId="0" xfId="4" applyNumberFormat="1" applyFont="1" applyFill="1" applyBorder="1"/>
    <xf numFmtId="164" fontId="2" fillId="3" borderId="0" xfId="4" applyNumberFormat="1" applyFont="1" applyFill="1" applyAlignment="1">
      <alignment horizontal="right"/>
    </xf>
    <xf numFmtId="164" fontId="2" fillId="3" borderId="0" xfId="4" applyNumberFormat="1" applyFont="1" applyFill="1"/>
    <xf numFmtId="0" fontId="2" fillId="9" borderId="0" xfId="0" applyFont="1" applyFill="1"/>
    <xf numFmtId="164" fontId="2" fillId="10" borderId="0" xfId="4" applyNumberFormat="1" applyFont="1" applyFill="1" applyAlignment="1">
      <alignment horizontal="right"/>
    </xf>
    <xf numFmtId="164" fontId="2" fillId="10" borderId="0" xfId="4" applyNumberFormat="1" applyFont="1" applyFill="1"/>
    <xf numFmtId="164" fontId="2" fillId="2" borderId="5" xfId="4" applyNumberFormat="1" applyFont="1" applyFill="1" applyBorder="1" applyAlignment="1">
      <alignment horizontal="right"/>
    </xf>
    <xf numFmtId="164" fontId="2" fillId="2" borderId="5" xfId="4" applyNumberFormat="1" applyFont="1" applyFill="1" applyBorder="1"/>
    <xf numFmtId="164" fontId="2" fillId="2" borderId="12" xfId="4" applyNumberFormat="1" applyFont="1" applyFill="1" applyBorder="1" applyAlignment="1">
      <alignment horizontal="right"/>
    </xf>
    <xf numFmtId="0" fontId="2" fillId="0" borderId="12" xfId="4" applyFont="1" applyBorder="1" applyAlignment="1">
      <alignment horizontal="right"/>
    </xf>
    <xf numFmtId="164" fontId="2" fillId="2" borderId="12" xfId="4" applyNumberFormat="1" applyFont="1" applyFill="1" applyBorder="1"/>
    <xf numFmtId="164" fontId="2" fillId="3" borderId="12" xfId="4" applyNumberFormat="1" applyFont="1" applyFill="1" applyBorder="1" applyAlignment="1">
      <alignment horizontal="right"/>
    </xf>
    <xf numFmtId="164" fontId="2" fillId="3" borderId="12" xfId="4" applyNumberFormat="1" applyFont="1" applyFill="1" applyBorder="1"/>
    <xf numFmtId="167" fontId="25" fillId="4" borderId="12" xfId="4" applyNumberFormat="1" applyFont="1" applyFill="1" applyBorder="1" applyAlignment="1">
      <alignment horizontal="center"/>
    </xf>
    <xf numFmtId="166" fontId="2" fillId="2" borderId="0" xfId="4" applyNumberFormat="1" applyFont="1" applyFill="1" applyBorder="1" applyAlignment="1">
      <alignment horizontal="center"/>
    </xf>
    <xf numFmtId="2" fontId="3" fillId="6" borderId="2" xfId="1" applyNumberFormat="1" applyFont="1" applyFill="1" applyBorder="1" applyAlignment="1"/>
    <xf numFmtId="0" fontId="2" fillId="0" borderId="0" xfId="1" applyBorder="1" applyAlignment="1"/>
    <xf numFmtId="166" fontId="2" fillId="3" borderId="0" xfId="4" applyNumberFormat="1" applyFill="1" applyBorder="1" applyAlignment="1">
      <alignment horizontal="center"/>
    </xf>
    <xf numFmtId="166" fontId="2" fillId="2" borderId="0" xfId="4" applyNumberFormat="1" applyFill="1" applyBorder="1" applyAlignment="1">
      <alignment horizontal="center"/>
    </xf>
    <xf numFmtId="0" fontId="2" fillId="0" borderId="0" xfId="4" applyBorder="1" applyAlignment="1">
      <alignment wrapText="1"/>
    </xf>
    <xf numFmtId="166" fontId="7" fillId="2" borderId="0" xfId="4" applyNumberFormat="1" applyFont="1" applyFill="1" applyBorder="1" applyAlignment="1">
      <alignment horizontal="center"/>
    </xf>
    <xf numFmtId="167" fontId="2" fillId="3" borderId="0" xfId="4" applyNumberFormat="1" applyFont="1" applyFill="1" applyAlignment="1">
      <alignment horizontal="center"/>
    </xf>
    <xf numFmtId="167" fontId="19" fillId="15" borderId="10" xfId="0" applyNumberFormat="1" applyFont="1" applyFill="1" applyBorder="1" applyAlignment="1">
      <alignment horizontal="center"/>
    </xf>
    <xf numFmtId="167" fontId="2" fillId="2" borderId="0" xfId="4" applyNumberFormat="1" applyFont="1" applyFill="1" applyAlignment="1">
      <alignment horizontal="center"/>
    </xf>
    <xf numFmtId="167" fontId="19" fillId="2" borderId="0" xfId="4" applyNumberFormat="1" applyFont="1" applyFill="1" applyBorder="1" applyAlignment="1">
      <alignment horizontal="center"/>
    </xf>
    <xf numFmtId="167" fontId="2" fillId="3" borderId="0" xfId="4" applyNumberFormat="1" applyFont="1" applyFill="1" applyBorder="1" applyAlignment="1">
      <alignment horizontal="center"/>
    </xf>
    <xf numFmtId="167" fontId="2" fillId="15" borderId="0" xfId="4" applyNumberFormat="1" applyFont="1" applyFill="1" applyAlignment="1">
      <alignment horizontal="center"/>
    </xf>
    <xf numFmtId="167" fontId="19" fillId="2" borderId="10" xfId="4" applyNumberFormat="1" applyFont="1" applyFill="1" applyBorder="1" applyAlignment="1">
      <alignment horizontal="center"/>
    </xf>
    <xf numFmtId="167" fontId="19" fillId="3" borderId="10" xfId="4" applyNumberFormat="1" applyFont="1" applyFill="1" applyBorder="1" applyAlignment="1">
      <alignment horizontal="center"/>
    </xf>
    <xf numFmtId="167" fontId="2" fillId="2" borderId="0" xfId="4" applyNumberFormat="1" applyFont="1" applyFill="1" applyBorder="1" applyAlignment="1">
      <alignment horizontal="center"/>
    </xf>
    <xf numFmtId="167" fontId="7" fillId="2" borderId="0" xfId="4" applyNumberFormat="1" applyFont="1" applyFill="1" applyBorder="1" applyAlignment="1">
      <alignment horizontal="center"/>
    </xf>
    <xf numFmtId="167" fontId="2" fillId="3" borderId="0" xfId="4" applyNumberFormat="1" applyFont="1" applyFill="1" applyAlignment="1">
      <alignment horizontal="center" vertical="center"/>
    </xf>
    <xf numFmtId="167" fontId="12" fillId="3" borderId="0" xfId="4" applyNumberFormat="1" applyFont="1" applyFill="1" applyBorder="1" applyAlignment="1">
      <alignment horizontal="center"/>
    </xf>
    <xf numFmtId="2" fontId="3" fillId="6" borderId="2" xfId="1" applyNumberFormat="1" applyFont="1" applyFill="1" applyBorder="1" applyAlignment="1"/>
    <xf numFmtId="0" fontId="2" fillId="0" borderId="0" xfId="1" applyBorder="1" applyAlignment="1"/>
    <xf numFmtId="0" fontId="2" fillId="0" borderId="2" xfId="1" applyFont="1" applyBorder="1" applyAlignment="1">
      <alignment vertical="top" wrapText="1"/>
    </xf>
    <xf numFmtId="0" fontId="2" fillId="0" borderId="0" xfId="1" applyFont="1" applyBorder="1" applyAlignment="1"/>
    <xf numFmtId="0" fontId="2" fillId="0" borderId="2" xfId="1" applyFont="1" applyBorder="1" applyAlignment="1"/>
    <xf numFmtId="0" fontId="2" fillId="2" borderId="2" xfId="1" applyFill="1" applyBorder="1" applyAlignment="1">
      <alignment vertical="top" wrapText="1"/>
    </xf>
    <xf numFmtId="0" fontId="2" fillId="2" borderId="0" xfId="1" applyFill="1" applyBorder="1" applyAlignment="1">
      <alignment vertical="top" wrapText="1"/>
    </xf>
    <xf numFmtId="0" fontId="3" fillId="7" borderId="5" xfId="1" applyFont="1" applyFill="1" applyBorder="1" applyAlignment="1"/>
    <xf numFmtId="0" fontId="3" fillId="7" borderId="0" xfId="1" applyFont="1" applyFill="1" applyBorder="1" applyAlignment="1"/>
    <xf numFmtId="16" fontId="4" fillId="7" borderId="7" xfId="1" applyNumberFormat="1" applyFont="1" applyFill="1" applyBorder="1" applyAlignment="1"/>
    <xf numFmtId="16" fontId="3" fillId="7" borderId="7" xfId="1" applyNumberFormat="1" applyFont="1" applyFill="1" applyBorder="1" applyAlignment="1"/>
    <xf numFmtId="0" fontId="3" fillId="7" borderId="7" xfId="1" applyFont="1" applyFill="1" applyBorder="1" applyAlignment="1"/>
    <xf numFmtId="0" fontId="23" fillId="0" borderId="7" xfId="1" applyFont="1" applyBorder="1" applyAlignment="1"/>
    <xf numFmtId="0" fontId="2" fillId="0" borderId="5" xfId="1" applyBorder="1" applyAlignment="1"/>
    <xf numFmtId="0" fontId="4" fillId="7" borderId="7" xfId="1" applyFont="1" applyFill="1" applyBorder="1" applyAlignment="1"/>
    <xf numFmtId="0" fontId="2" fillId="0" borderId="7" xfId="1" applyBorder="1" applyAlignment="1"/>
    <xf numFmtId="0" fontId="21" fillId="7" borderId="5" xfId="1" applyFont="1" applyFill="1" applyBorder="1" applyAlignment="1"/>
    <xf numFmtId="0" fontId="22" fillId="0" borderId="5" xfId="1" applyFont="1" applyBorder="1" applyAlignment="1"/>
    <xf numFmtId="0" fontId="21" fillId="7" borderId="0" xfId="1" applyFont="1" applyFill="1" applyBorder="1" applyAlignment="1"/>
    <xf numFmtId="0" fontId="22" fillId="0" borderId="0" xfId="1" applyFont="1" applyBorder="1" applyAlignment="1"/>
    <xf numFmtId="0" fontId="3" fillId="7" borderId="5" xfId="4" applyFont="1" applyFill="1" applyBorder="1" applyAlignment="1"/>
    <xf numFmtId="0" fontId="2" fillId="0" borderId="2" xfId="4" applyBorder="1" applyAlignment="1">
      <alignment vertical="top" wrapText="1"/>
    </xf>
    <xf numFmtId="0" fontId="2" fillId="0" borderId="0" xfId="4" applyBorder="1" applyAlignment="1"/>
    <xf numFmtId="0" fontId="2" fillId="0" borderId="2" xfId="4" applyBorder="1" applyAlignment="1"/>
    <xf numFmtId="0" fontId="3" fillId="7" borderId="0" xfId="4" applyFont="1" applyFill="1" applyBorder="1" applyAlignment="1"/>
    <xf numFmtId="0" fontId="4" fillId="7" borderId="3" xfId="4" applyFont="1" applyFill="1" applyBorder="1" applyAlignment="1"/>
    <xf numFmtId="166" fontId="7" fillId="2" borderId="0" xfId="4" applyNumberFormat="1" applyFont="1" applyFill="1" applyBorder="1" applyAlignment="1">
      <alignment horizontal="center"/>
    </xf>
    <xf numFmtId="0" fontId="19" fillId="15" borderId="10" xfId="4" applyFont="1" applyFill="1" applyBorder="1" applyAlignment="1"/>
    <xf numFmtId="0" fontId="19" fillId="15" borderId="10" xfId="0" applyFont="1" applyFill="1" applyBorder="1" applyAlignment="1"/>
    <xf numFmtId="166" fontId="2" fillId="3" borderId="0" xfId="4" applyNumberFormat="1" applyFill="1" applyBorder="1" applyAlignment="1">
      <alignment horizontal="center"/>
    </xf>
    <xf numFmtId="0" fontId="2" fillId="0" borderId="5" xfId="4" applyBorder="1" applyAlignment="1"/>
    <xf numFmtId="0" fontId="2" fillId="0" borderId="3" xfId="4" applyBorder="1" applyAlignment="1"/>
    <xf numFmtId="2" fontId="3" fillId="6" borderId="2" xfId="4" applyNumberFormat="1" applyFont="1" applyFill="1" applyBorder="1" applyAlignment="1"/>
    <xf numFmtId="0" fontId="2" fillId="2" borderId="2" xfId="4" applyFill="1" applyBorder="1" applyAlignment="1">
      <alignment vertical="top" wrapText="1"/>
    </xf>
    <xf numFmtId="0" fontId="2" fillId="0" borderId="0" xfId="4" applyBorder="1" applyAlignment="1">
      <alignment wrapText="1"/>
    </xf>
    <xf numFmtId="0" fontId="2" fillId="0" borderId="2" xfId="4" applyBorder="1" applyAlignment="1">
      <alignment wrapText="1"/>
    </xf>
    <xf numFmtId="167" fontId="2" fillId="3" borderId="0" xfId="4" applyNumberFormat="1" applyFont="1" applyFill="1" applyBorder="1" applyAlignment="1">
      <alignment horizontal="center"/>
    </xf>
    <xf numFmtId="167" fontId="2" fillId="2" borderId="0" xfId="4" applyNumberFormat="1" applyFont="1" applyFill="1" applyBorder="1" applyAlignment="1">
      <alignment horizontal="center"/>
    </xf>
    <xf numFmtId="166" fontId="2" fillId="2" borderId="0" xfId="4" applyNumberFormat="1" applyFill="1" applyBorder="1" applyAlignment="1">
      <alignment horizontal="center"/>
    </xf>
    <xf numFmtId="2" fontId="3" fillId="6" borderId="2" xfId="3" applyNumberFormat="1" applyFont="1" applyFill="1" applyBorder="1" applyAlignment="1"/>
    <xf numFmtId="0" fontId="2" fillId="0" borderId="0" xfId="3" applyBorder="1" applyAlignment="1"/>
    <xf numFmtId="0" fontId="2" fillId="0" borderId="2" xfId="3" applyBorder="1" applyAlignment="1">
      <alignment vertical="top" wrapText="1"/>
    </xf>
    <xf numFmtId="0" fontId="2" fillId="0" borderId="2" xfId="3" applyBorder="1" applyAlignment="1"/>
    <xf numFmtId="2" fontId="3" fillId="6" borderId="2" xfId="3" applyNumberFormat="1" applyFont="1" applyFill="1" applyBorder="1" applyAlignment="1">
      <alignment wrapText="1"/>
    </xf>
    <xf numFmtId="0" fontId="2" fillId="0" borderId="0" xfId="3" applyBorder="1" applyAlignment="1">
      <alignment wrapText="1"/>
    </xf>
    <xf numFmtId="0" fontId="2" fillId="0" borderId="4" xfId="3" applyBorder="1" applyAlignment="1">
      <alignment wrapText="1"/>
    </xf>
    <xf numFmtId="0" fontId="2" fillId="0" borderId="2" xfId="3" applyBorder="1" applyAlignment="1">
      <alignment wrapText="1"/>
    </xf>
    <xf numFmtId="0" fontId="3" fillId="7" borderId="5" xfId="3" applyFont="1" applyFill="1" applyBorder="1" applyAlignment="1"/>
    <xf numFmtId="0" fontId="5" fillId="7" borderId="5" xfId="3" applyFont="1" applyFill="1" applyBorder="1" applyAlignment="1"/>
    <xf numFmtId="0" fontId="3" fillId="7" borderId="0" xfId="3" applyFont="1" applyFill="1" applyBorder="1" applyAlignment="1"/>
    <xf numFmtId="0" fontId="5" fillId="7" borderId="0" xfId="3" applyFont="1" applyFill="1" applyBorder="1" applyAlignment="1"/>
    <xf numFmtId="0" fontId="4" fillId="7" borderId="7" xfId="3" applyFont="1" applyFill="1" applyBorder="1" applyAlignment="1"/>
    <xf numFmtId="0" fontId="5" fillId="7" borderId="7" xfId="3" applyFont="1" applyFill="1" applyBorder="1" applyAlignment="1"/>
    <xf numFmtId="0" fontId="2" fillId="2" borderId="2" xfId="3" applyFill="1" applyBorder="1" applyAlignment="1">
      <alignment vertical="top" wrapText="1"/>
    </xf>
    <xf numFmtId="2" fontId="3" fillId="6" borderId="2" xfId="2" applyNumberFormat="1" applyFont="1" applyFill="1" applyBorder="1" applyAlignment="1"/>
    <xf numFmtId="0" fontId="2" fillId="0" borderId="0" xfId="2" applyBorder="1" applyAlignment="1"/>
    <xf numFmtId="0" fontId="2" fillId="0" borderId="2" xfId="2" applyBorder="1" applyAlignment="1">
      <alignment vertical="top" wrapText="1"/>
    </xf>
    <xf numFmtId="0" fontId="2" fillId="0" borderId="2" xfId="2" applyBorder="1" applyAlignment="1"/>
    <xf numFmtId="2" fontId="3" fillId="6" borderId="2" xfId="2" applyNumberFormat="1" applyFont="1" applyFill="1" applyBorder="1" applyAlignment="1">
      <alignment wrapText="1"/>
    </xf>
    <xf numFmtId="0" fontId="2" fillId="0" borderId="0" xfId="2" applyAlignment="1">
      <alignment wrapText="1"/>
    </xf>
    <xf numFmtId="0" fontId="2" fillId="0" borderId="4" xfId="2" applyBorder="1" applyAlignment="1">
      <alignment wrapText="1"/>
    </xf>
    <xf numFmtId="0" fontId="2" fillId="0" borderId="2" xfId="2" applyBorder="1" applyAlignment="1">
      <alignment wrapText="1"/>
    </xf>
    <xf numFmtId="0" fontId="2" fillId="0" borderId="0" xfId="2" applyAlignment="1"/>
    <xf numFmtId="0" fontId="2" fillId="0" borderId="4" xfId="2" applyBorder="1" applyAlignment="1"/>
    <xf numFmtId="0" fontId="18" fillId="11" borderId="0" xfId="0" applyFont="1" applyFill="1" applyBorder="1" applyAlignment="1">
      <alignment horizontal="center" vertical="center" wrapText="1"/>
    </xf>
  </cellXfs>
  <cellStyles count="8">
    <cellStyle name="Normal" xfId="0" builtinId="0"/>
    <cellStyle name="Normal_Sheet1" xfId="1" xr:uid="{00000000-0005-0000-0000-000001000000}"/>
    <cellStyle name="Normal_Sheet2" xfId="2" xr:uid="{00000000-0005-0000-0000-000002000000}"/>
    <cellStyle name="Normal_Sheet4" xfId="3" xr:uid="{00000000-0005-0000-0000-000003000000}"/>
    <cellStyle name="Normal_Sheet7" xfId="4" xr:uid="{00000000-0005-0000-0000-000004000000}"/>
    <cellStyle name="Normal_Sophia van Zijl VAL-PPL" xfId="5" xr:uid="{00000000-0005-0000-0000-000005000000}"/>
    <cellStyle name="Per cent" xfId="6" builtinId="5"/>
    <cellStyle name="Style 1"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326DA6"/>
      <rgbColor rgb="00E1F0FF"/>
      <rgbColor rgb="00CCFFCC"/>
      <rgbColor rgb="00FFFF99"/>
      <rgbColor rgb="00B3D9FF"/>
      <rgbColor rgb="00E0EFF4"/>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E1F0FF"/>
      <color rgb="FFFFF0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48"/>
  <sheetViews>
    <sheetView topLeftCell="A91" zoomScale="115" zoomScaleNormal="115" workbookViewId="0">
      <selection activeCell="B104" sqref="B104"/>
    </sheetView>
  </sheetViews>
  <sheetFormatPr defaultRowHeight="12.75"/>
  <cols>
    <col min="1" max="1" width="2.7109375" customWidth="1"/>
    <col min="2" max="2" width="79" customWidth="1"/>
    <col min="3" max="3" width="0.7109375" hidden="1" customWidth="1"/>
    <col min="4" max="7" width="13.7109375" customWidth="1"/>
  </cols>
  <sheetData>
    <row r="1" spans="1:14" ht="16.5">
      <c r="A1" s="1"/>
      <c r="B1" s="1"/>
      <c r="C1" s="1"/>
      <c r="D1" s="2"/>
      <c r="E1" s="2"/>
      <c r="F1" s="2"/>
      <c r="G1" s="1"/>
      <c r="H1" s="1"/>
      <c r="I1" s="378" t="s">
        <v>0</v>
      </c>
      <c r="J1" s="379"/>
      <c r="K1" s="379"/>
      <c r="L1" s="379"/>
      <c r="M1" s="379"/>
      <c r="N1" s="379"/>
    </row>
    <row r="2" spans="1:14" ht="16.5" customHeight="1">
      <c r="A2" s="1"/>
      <c r="B2" s="385" t="s">
        <v>1</v>
      </c>
      <c r="C2" s="385"/>
      <c r="D2" s="385"/>
      <c r="E2" s="385"/>
      <c r="F2" s="385"/>
      <c r="G2" s="385"/>
      <c r="H2" s="1"/>
      <c r="I2" s="383" t="s">
        <v>2</v>
      </c>
      <c r="J2" s="384"/>
      <c r="K2" s="384"/>
      <c r="L2" s="384"/>
      <c r="M2" s="384"/>
      <c r="N2" s="384"/>
    </row>
    <row r="3" spans="1:14" ht="16.5">
      <c r="A3" s="1"/>
      <c r="B3" s="386" t="s">
        <v>3</v>
      </c>
      <c r="C3" s="386"/>
      <c r="D3" s="386"/>
      <c r="E3" s="386"/>
      <c r="F3" s="386"/>
      <c r="G3" s="386"/>
      <c r="H3" s="1"/>
      <c r="I3" s="383"/>
      <c r="J3" s="384"/>
      <c r="K3" s="384"/>
      <c r="L3" s="384"/>
      <c r="M3" s="384"/>
      <c r="N3" s="384"/>
    </row>
    <row r="4" spans="1:14" ht="16.5" customHeight="1">
      <c r="A4" s="1"/>
      <c r="B4" s="387" t="s">
        <v>4</v>
      </c>
      <c r="C4" s="387"/>
      <c r="D4" s="387"/>
      <c r="E4" s="387"/>
      <c r="F4" s="387"/>
      <c r="G4" s="387"/>
      <c r="H4" s="1"/>
      <c r="I4" s="383"/>
      <c r="J4" s="384"/>
      <c r="K4" s="384"/>
      <c r="L4" s="384"/>
      <c r="M4" s="384"/>
      <c r="N4" s="384"/>
    </row>
    <row r="5" spans="1:14" ht="15">
      <c r="A5" s="1"/>
      <c r="B5" s="3"/>
      <c r="C5" s="3"/>
      <c r="D5" s="4">
        <f>+E5+1</f>
        <v>2018</v>
      </c>
      <c r="E5" s="4">
        <f>+F5+1</f>
        <v>2017</v>
      </c>
      <c r="F5" s="4">
        <f>+G5+1</f>
        <v>2016</v>
      </c>
      <c r="G5" s="4">
        <v>2015</v>
      </c>
      <c r="H5" s="1"/>
      <c r="I5" s="383"/>
      <c r="J5" s="384"/>
      <c r="K5" s="384"/>
      <c r="L5" s="384"/>
      <c r="M5" s="384"/>
      <c r="N5" s="384"/>
    </row>
    <row r="6" spans="1:14" ht="15.75" customHeight="1">
      <c r="A6" s="1"/>
      <c r="B6" s="3"/>
      <c r="C6" s="3"/>
      <c r="D6" s="5" t="str">
        <f>+G6</f>
        <v>HK$'000</v>
      </c>
      <c r="E6" s="5" t="str">
        <f>+G6</f>
        <v>HK$'000</v>
      </c>
      <c r="F6" s="5" t="str">
        <f>+G6</f>
        <v>HK$'000</v>
      </c>
      <c r="G6" s="5" t="s">
        <v>5</v>
      </c>
      <c r="H6" s="1"/>
      <c r="I6" s="383"/>
      <c r="J6" s="384"/>
      <c r="K6" s="384"/>
      <c r="L6" s="384"/>
      <c r="M6" s="384"/>
      <c r="N6" s="384"/>
    </row>
    <row r="7" spans="1:14" ht="15">
      <c r="A7" s="1"/>
      <c r="B7" s="3"/>
      <c r="C7" s="3"/>
      <c r="D7" s="6"/>
      <c r="E7" s="6"/>
      <c r="F7" s="6"/>
      <c r="G7" s="6"/>
      <c r="H7" s="1"/>
      <c r="I7" s="383"/>
      <c r="J7" s="384"/>
      <c r="K7" s="384"/>
      <c r="L7" s="384"/>
      <c r="M7" s="384"/>
      <c r="N7" s="384"/>
    </row>
    <row r="8" spans="1:14" ht="15">
      <c r="A8" s="3"/>
      <c r="B8" s="193" t="s">
        <v>6</v>
      </c>
      <c r="C8" s="194"/>
      <c r="D8" s="195">
        <f>SUM(E29:E30)</f>
        <v>95816</v>
      </c>
      <c r="E8" s="195">
        <f>F29</f>
        <v>118411</v>
      </c>
      <c r="F8" s="195">
        <f>G29</f>
        <v>123597</v>
      </c>
      <c r="G8" s="195">
        <v>123088</v>
      </c>
      <c r="H8" s="3"/>
      <c r="I8" s="383"/>
      <c r="J8" s="384"/>
      <c r="K8" s="384"/>
      <c r="L8" s="384"/>
      <c r="M8" s="384"/>
      <c r="N8" s="384"/>
    </row>
    <row r="9" spans="1:14" ht="15">
      <c r="A9" s="1"/>
      <c r="B9" s="12" t="s">
        <v>7</v>
      </c>
      <c r="C9" s="8"/>
      <c r="D9" s="149"/>
      <c r="E9" s="149"/>
      <c r="F9" s="149"/>
      <c r="G9" s="149"/>
      <c r="H9" s="1"/>
      <c r="I9" s="383"/>
      <c r="J9" s="384"/>
      <c r="K9" s="384"/>
      <c r="L9" s="384"/>
      <c r="M9" s="384"/>
      <c r="N9" s="384"/>
    </row>
    <row r="10" spans="1:14" ht="15">
      <c r="A10" s="1"/>
      <c r="B10" s="325" t="s">
        <v>8</v>
      </c>
      <c r="C10" s="13"/>
      <c r="D10" s="148">
        <v>7636</v>
      </c>
      <c r="E10" s="148">
        <v>8319</v>
      </c>
      <c r="F10" s="148">
        <v>6417</v>
      </c>
      <c r="G10" s="148">
        <v>7732</v>
      </c>
      <c r="H10" s="1"/>
      <c r="I10" s="383"/>
      <c r="J10" s="384"/>
      <c r="K10" s="384"/>
      <c r="L10" s="384"/>
      <c r="M10" s="384"/>
      <c r="N10" s="384"/>
    </row>
    <row r="11" spans="1:14" ht="15">
      <c r="A11" s="1"/>
      <c r="B11" s="163" t="s">
        <v>9</v>
      </c>
      <c r="C11" s="147"/>
      <c r="D11" s="150"/>
      <c r="E11" s="150"/>
      <c r="F11" s="150"/>
      <c r="G11" s="150"/>
      <c r="H11" s="1"/>
      <c r="I11" s="383"/>
      <c r="J11" s="384"/>
      <c r="K11" s="384"/>
      <c r="L11" s="384"/>
      <c r="M11" s="384"/>
      <c r="N11" s="384"/>
    </row>
    <row r="12" spans="1:14" ht="15">
      <c r="A12" s="1" t="s">
        <v>10</v>
      </c>
      <c r="B12" s="154" t="s">
        <v>11</v>
      </c>
      <c r="C12" s="154"/>
      <c r="D12" s="157">
        <v>-20</v>
      </c>
      <c r="E12" s="157">
        <v>29</v>
      </c>
      <c r="F12" s="157">
        <v>-3</v>
      </c>
      <c r="G12" s="157">
        <v>-17</v>
      </c>
      <c r="H12" s="1"/>
      <c r="I12" s="383"/>
      <c r="J12" s="384"/>
      <c r="K12" s="384"/>
      <c r="L12" s="384"/>
      <c r="M12" s="384"/>
      <c r="N12" s="384"/>
    </row>
    <row r="13" spans="1:14" ht="30">
      <c r="A13" s="1" t="s">
        <v>12</v>
      </c>
      <c r="B13" s="314" t="s">
        <v>13</v>
      </c>
      <c r="C13" s="147"/>
      <c r="D13" s="150">
        <v>696</v>
      </c>
      <c r="E13" s="150">
        <v>32</v>
      </c>
      <c r="F13" s="150">
        <v>-1418</v>
      </c>
      <c r="G13" s="150">
        <v>410</v>
      </c>
      <c r="H13" s="1"/>
      <c r="I13" s="383"/>
      <c r="J13" s="384"/>
      <c r="K13" s="384"/>
      <c r="L13" s="384"/>
      <c r="M13" s="384"/>
      <c r="N13" s="384"/>
    </row>
    <row r="14" spans="1:14" ht="15">
      <c r="A14" s="1" t="s">
        <v>10</v>
      </c>
      <c r="B14" s="154" t="s">
        <v>14</v>
      </c>
      <c r="C14" s="154"/>
      <c r="D14" s="157">
        <v>-119</v>
      </c>
      <c r="E14" s="157">
        <v>-9</v>
      </c>
      <c r="F14" s="157">
        <v>242</v>
      </c>
      <c r="G14" s="157">
        <v>-97</v>
      </c>
      <c r="H14" s="1"/>
      <c r="I14" s="383"/>
      <c r="J14" s="384"/>
      <c r="K14" s="384"/>
      <c r="L14" s="384"/>
      <c r="M14" s="384"/>
      <c r="N14" s="384"/>
    </row>
    <row r="15" spans="1:14" ht="31.5" customHeight="1">
      <c r="A15" s="1" t="s">
        <v>10</v>
      </c>
      <c r="B15" s="326" t="s">
        <v>15</v>
      </c>
      <c r="C15" s="147"/>
      <c r="D15" s="150">
        <v>-3592</v>
      </c>
      <c r="E15" s="150">
        <v>4111</v>
      </c>
      <c r="F15" s="150">
        <v>-5738</v>
      </c>
      <c r="G15" s="150">
        <v>-3004</v>
      </c>
      <c r="H15" s="1"/>
      <c r="I15" s="383"/>
      <c r="J15" s="384"/>
      <c r="K15" s="384"/>
      <c r="L15" s="384"/>
      <c r="M15" s="384"/>
      <c r="N15" s="384"/>
    </row>
    <row r="16" spans="1:14" ht="15">
      <c r="A16" s="1" t="s">
        <v>10</v>
      </c>
      <c r="B16" s="154" t="s">
        <v>16</v>
      </c>
      <c r="C16" s="154"/>
      <c r="D16" s="157">
        <v>1971</v>
      </c>
      <c r="E16" s="157">
        <v>-2427</v>
      </c>
      <c r="F16" s="157">
        <v>1607</v>
      </c>
      <c r="G16" s="157">
        <v>1039</v>
      </c>
      <c r="H16" s="1"/>
      <c r="I16" s="383"/>
      <c r="J16" s="384"/>
      <c r="K16" s="384"/>
      <c r="L16" s="384"/>
      <c r="M16" s="384"/>
      <c r="N16" s="384"/>
    </row>
    <row r="17" spans="1:14" ht="15">
      <c r="A17" s="1" t="s">
        <v>10</v>
      </c>
      <c r="B17" s="147" t="s">
        <v>17</v>
      </c>
      <c r="C17" s="147"/>
      <c r="D17" s="150">
        <v>155</v>
      </c>
      <c r="E17" s="150">
        <v>0</v>
      </c>
      <c r="F17" s="150">
        <v>0</v>
      </c>
      <c r="G17" s="150">
        <v>0</v>
      </c>
      <c r="H17" s="1"/>
      <c r="I17" s="383"/>
      <c r="J17" s="384"/>
      <c r="K17" s="384"/>
      <c r="L17" s="384"/>
      <c r="M17" s="384"/>
      <c r="N17" s="384"/>
    </row>
    <row r="18" spans="1:14" ht="30">
      <c r="A18" s="1" t="s">
        <v>10</v>
      </c>
      <c r="B18" s="211" t="s">
        <v>18</v>
      </c>
      <c r="C18" s="154"/>
      <c r="D18" s="157">
        <v>-55</v>
      </c>
      <c r="E18" s="157">
        <v>-34</v>
      </c>
      <c r="F18" s="157">
        <v>-33</v>
      </c>
      <c r="G18" s="157">
        <v>116</v>
      </c>
      <c r="H18" s="1"/>
      <c r="I18" s="383"/>
      <c r="J18" s="384"/>
      <c r="K18" s="384"/>
      <c r="L18" s="384"/>
      <c r="M18" s="384"/>
      <c r="N18" s="384"/>
    </row>
    <row r="19" spans="1:14" ht="15">
      <c r="A19" s="1" t="s">
        <v>12</v>
      </c>
      <c r="B19" s="274" t="s">
        <v>19</v>
      </c>
      <c r="C19" s="147"/>
      <c r="D19" s="150">
        <v>-246</v>
      </c>
      <c r="E19" s="150">
        <v>-303</v>
      </c>
      <c r="F19" s="150">
        <v>-546</v>
      </c>
      <c r="G19" s="150">
        <v>149</v>
      </c>
      <c r="H19" s="1"/>
      <c r="I19" s="383"/>
      <c r="J19" s="384"/>
      <c r="K19" s="384"/>
      <c r="L19" s="384"/>
      <c r="M19" s="384"/>
      <c r="N19" s="384"/>
    </row>
    <row r="20" spans="1:14" ht="15">
      <c r="A20" s="1" t="s">
        <v>10</v>
      </c>
      <c r="B20" s="154" t="s">
        <v>20</v>
      </c>
      <c r="C20" s="154"/>
      <c r="D20" s="157">
        <v>97</v>
      </c>
      <c r="E20" s="157">
        <v>83</v>
      </c>
      <c r="F20" s="157">
        <v>91</v>
      </c>
      <c r="G20" s="157">
        <v>-78</v>
      </c>
      <c r="H20" s="1"/>
      <c r="I20" s="383"/>
      <c r="J20" s="384"/>
      <c r="K20" s="384"/>
      <c r="L20" s="384"/>
      <c r="M20" s="384"/>
      <c r="N20" s="384"/>
    </row>
    <row r="21" spans="1:14" ht="16.5">
      <c r="A21" s="11"/>
      <c r="B21" s="212" t="s">
        <v>21</v>
      </c>
      <c r="C21" s="213"/>
      <c r="D21" s="214">
        <f>D12+D13+D14+D15+D16+D17+D18+D19+D20</f>
        <v>-1113</v>
      </c>
      <c r="E21" s="214">
        <f>E12+E13+E14+E15+E16+E17+E18+E19+E20</f>
        <v>1482</v>
      </c>
      <c r="F21" s="214">
        <f>F12+F13+F14+F15+F16+F17+F18+F19+F20</f>
        <v>-5798</v>
      </c>
      <c r="G21" s="214">
        <f>G12+G13+G14+G15+G16+G17+G18+G19+G20</f>
        <v>-1482</v>
      </c>
      <c r="H21" s="1"/>
      <c r="I21" s="378" t="s">
        <v>22</v>
      </c>
      <c r="J21" s="379"/>
      <c r="K21" s="379"/>
      <c r="L21" s="379"/>
      <c r="M21" s="379"/>
      <c r="N21" s="379"/>
    </row>
    <row r="22" spans="1:14" ht="15">
      <c r="A22" s="11"/>
      <c r="B22" s="206" t="s">
        <v>23</v>
      </c>
      <c r="C22" s="173"/>
      <c r="D22" s="174">
        <f>D10+D21</f>
        <v>6523</v>
      </c>
      <c r="E22" s="174">
        <f>E10+E21</f>
        <v>9801</v>
      </c>
      <c r="F22" s="174">
        <f t="shared" ref="F22:G22" si="0">F10+F21</f>
        <v>619</v>
      </c>
      <c r="G22" s="174">
        <f t="shared" si="0"/>
        <v>6250</v>
      </c>
      <c r="H22" s="1"/>
      <c r="I22" s="380" t="s">
        <v>24</v>
      </c>
      <c r="J22" s="381"/>
      <c r="K22" s="381"/>
      <c r="L22" s="381"/>
      <c r="M22" s="381"/>
      <c r="N22" s="381"/>
    </row>
    <row r="23" spans="1:14" ht="15">
      <c r="A23" s="11"/>
      <c r="B23" s="152" t="s">
        <v>25</v>
      </c>
      <c r="C23" s="152"/>
      <c r="D23" s="153">
        <v>-12806</v>
      </c>
      <c r="E23" s="153">
        <v>-10671</v>
      </c>
      <c r="F23" s="153"/>
      <c r="G23" s="153"/>
      <c r="H23" s="1"/>
      <c r="I23" s="382"/>
      <c r="J23" s="381"/>
      <c r="K23" s="381"/>
      <c r="L23" s="381"/>
      <c r="M23" s="381"/>
      <c r="N23" s="381"/>
    </row>
    <row r="24" spans="1:14" ht="15">
      <c r="A24" s="11"/>
      <c r="B24" s="147" t="s">
        <v>26</v>
      </c>
      <c r="C24" s="147"/>
      <c r="D24" s="150">
        <v>-4333</v>
      </c>
      <c r="E24" s="150">
        <v>-4311</v>
      </c>
      <c r="F24" s="150">
        <v>-4311</v>
      </c>
      <c r="G24" s="150">
        <v>-4290</v>
      </c>
      <c r="H24" s="1"/>
      <c r="I24" s="382"/>
      <c r="J24" s="381"/>
      <c r="K24" s="381"/>
      <c r="L24" s="381"/>
      <c r="M24" s="381"/>
      <c r="N24" s="381"/>
    </row>
    <row r="25" spans="1:14" ht="15">
      <c r="A25" s="11"/>
      <c r="B25" s="155" t="s">
        <v>27</v>
      </c>
      <c r="C25" s="155"/>
      <c r="D25" s="156">
        <v>-1643</v>
      </c>
      <c r="E25" s="156">
        <v>-1643</v>
      </c>
      <c r="F25" s="156">
        <v>-1494</v>
      </c>
      <c r="G25" s="156">
        <v>-1451</v>
      </c>
      <c r="H25" s="1"/>
      <c r="I25" s="382"/>
      <c r="J25" s="381"/>
      <c r="K25" s="381"/>
      <c r="L25" s="381"/>
      <c r="M25" s="381"/>
      <c r="N25" s="381"/>
    </row>
    <row r="26" spans="1:14" ht="15">
      <c r="A26" s="11"/>
      <c r="B26" s="147" t="s">
        <v>28</v>
      </c>
      <c r="C26" s="147"/>
      <c r="D26" s="150"/>
      <c r="E26" s="150">
        <v>-16007</v>
      </c>
      <c r="F26" s="150"/>
      <c r="G26" s="150"/>
      <c r="H26" s="1"/>
      <c r="I26" s="382"/>
      <c r="J26" s="381"/>
      <c r="K26" s="381"/>
      <c r="L26" s="381"/>
      <c r="M26" s="381"/>
      <c r="N26" s="381"/>
    </row>
    <row r="27" spans="1:14" ht="15">
      <c r="A27" s="11"/>
      <c r="B27" s="154" t="s">
        <v>29</v>
      </c>
      <c r="C27" s="154"/>
      <c r="D27" s="157"/>
      <c r="E27" s="157"/>
      <c r="F27" s="157"/>
      <c r="G27" s="157"/>
      <c r="H27" s="1"/>
      <c r="I27" s="382"/>
      <c r="J27" s="381"/>
      <c r="K27" s="381"/>
      <c r="L27" s="381"/>
      <c r="M27" s="381"/>
      <c r="N27" s="381"/>
    </row>
    <row r="28" spans="1:14" ht="15">
      <c r="A28" s="11"/>
      <c r="B28" s="147" t="s">
        <v>30</v>
      </c>
      <c r="C28" s="147"/>
      <c r="D28" s="150"/>
      <c r="E28" s="150"/>
      <c r="F28" s="150"/>
      <c r="G28" s="150"/>
      <c r="H28" s="1"/>
      <c r="I28" s="382"/>
      <c r="J28" s="381"/>
      <c r="K28" s="381"/>
      <c r="L28" s="381"/>
      <c r="M28" s="381"/>
      <c r="N28" s="381"/>
    </row>
    <row r="29" spans="1:14" ht="15">
      <c r="A29" s="11"/>
      <c r="B29" s="189" t="s">
        <v>31</v>
      </c>
      <c r="C29" s="190"/>
      <c r="D29" s="191">
        <f>D8+D22+D23+D24+D25</f>
        <v>83557</v>
      </c>
      <c r="E29" s="192">
        <f>E8+E22+E23+E24+E25+E26</f>
        <v>95580</v>
      </c>
      <c r="F29" s="192">
        <f>F8+F22+F24+F25</f>
        <v>118411</v>
      </c>
      <c r="G29" s="192">
        <f>G8+G22+G24+G25</f>
        <v>123597</v>
      </c>
      <c r="H29" s="1"/>
      <c r="I29" s="382"/>
      <c r="J29" s="381"/>
      <c r="K29" s="381"/>
      <c r="L29" s="381"/>
      <c r="M29" s="381"/>
      <c r="N29" s="381"/>
    </row>
    <row r="30" spans="1:14" ht="15">
      <c r="A30" s="11"/>
      <c r="B30" s="147" t="s">
        <v>32</v>
      </c>
      <c r="C30" s="147"/>
      <c r="D30" s="150"/>
      <c r="E30" s="151">
        <v>236</v>
      </c>
      <c r="F30" s="150"/>
      <c r="G30" s="150"/>
      <c r="H30" s="1"/>
      <c r="I30" s="382"/>
      <c r="J30" s="381"/>
      <c r="K30" s="381"/>
      <c r="L30" s="381"/>
      <c r="M30" s="381"/>
      <c r="N30" s="381"/>
    </row>
    <row r="31" spans="1:14" ht="15">
      <c r="A31" s="11"/>
      <c r="B31" s="1"/>
      <c r="C31" s="1"/>
      <c r="D31" s="2"/>
      <c r="E31" s="2"/>
      <c r="F31" s="2"/>
      <c r="G31" s="1"/>
      <c r="H31" s="1"/>
      <c r="I31" s="382"/>
      <c r="J31" s="381"/>
      <c r="K31" s="381"/>
      <c r="L31" s="381"/>
      <c r="M31" s="381"/>
      <c r="N31" s="381"/>
    </row>
    <row r="32" spans="1:14" ht="16.5">
      <c r="A32" s="11"/>
      <c r="B32" s="385" t="str">
        <f>+B2</f>
        <v>Power Assets</v>
      </c>
      <c r="C32" s="385"/>
      <c r="D32" s="391"/>
      <c r="E32" s="391"/>
      <c r="F32" s="391"/>
      <c r="G32" s="391"/>
      <c r="H32" s="1"/>
      <c r="I32" s="382"/>
      <c r="J32" s="381"/>
      <c r="K32" s="381"/>
      <c r="L32" s="381"/>
      <c r="M32" s="381"/>
      <c r="N32" s="381"/>
    </row>
    <row r="33" spans="1:14" ht="16.5">
      <c r="A33" s="11"/>
      <c r="B33" s="386" t="s">
        <v>33</v>
      </c>
      <c r="C33" s="386"/>
      <c r="D33" s="379"/>
      <c r="E33" s="379"/>
      <c r="F33" s="379"/>
      <c r="G33" s="379"/>
      <c r="H33" s="1"/>
      <c r="I33" s="382"/>
      <c r="J33" s="381"/>
      <c r="K33" s="381"/>
      <c r="L33" s="381"/>
      <c r="M33" s="381"/>
      <c r="N33" s="381"/>
    </row>
    <row r="34" spans="1:14" ht="15.75">
      <c r="A34" s="11"/>
      <c r="B34" s="387" t="s">
        <v>4</v>
      </c>
      <c r="C34" s="392"/>
      <c r="D34" s="393"/>
      <c r="E34" s="393"/>
      <c r="F34" s="393"/>
      <c r="G34" s="393"/>
      <c r="H34" s="1"/>
      <c r="I34" s="382"/>
      <c r="J34" s="381"/>
      <c r="K34" s="381"/>
      <c r="L34" s="381"/>
      <c r="M34" s="381"/>
      <c r="N34" s="381"/>
    </row>
    <row r="35" spans="1:14" ht="15">
      <c r="A35" s="11"/>
      <c r="B35" s="3"/>
      <c r="C35" s="3"/>
      <c r="D35" s="4">
        <f>+D5</f>
        <v>2018</v>
      </c>
      <c r="E35" s="4">
        <f>+E5</f>
        <v>2017</v>
      </c>
      <c r="F35" s="4">
        <f>+F5</f>
        <v>2016</v>
      </c>
      <c r="G35" s="4">
        <f>+G5</f>
        <v>2015</v>
      </c>
      <c r="H35" s="1"/>
      <c r="I35" s="382"/>
      <c r="J35" s="381"/>
      <c r="K35" s="381"/>
      <c r="L35" s="381"/>
      <c r="M35" s="381"/>
      <c r="N35" s="381"/>
    </row>
    <row r="36" spans="1:14" ht="15">
      <c r="A36" s="11"/>
      <c r="B36" s="3"/>
      <c r="C36" s="3"/>
      <c r="D36" s="5" t="str">
        <f>+G6</f>
        <v>HK$'000</v>
      </c>
      <c r="E36" s="5" t="str">
        <f>+G6</f>
        <v>HK$'000</v>
      </c>
      <c r="F36" s="5" t="str">
        <f>+G6</f>
        <v>HK$'000</v>
      </c>
      <c r="G36" s="5" t="str">
        <f>+G6</f>
        <v>HK$'000</v>
      </c>
      <c r="H36" s="1"/>
      <c r="I36" s="382"/>
      <c r="J36" s="381"/>
      <c r="K36" s="381"/>
      <c r="L36" s="381"/>
      <c r="M36" s="381"/>
      <c r="N36" s="381"/>
    </row>
    <row r="37" spans="1:14" ht="15">
      <c r="A37" s="11"/>
      <c r="B37" s="3"/>
      <c r="C37" s="3"/>
      <c r="D37" s="6"/>
      <c r="E37" s="6"/>
      <c r="F37" s="6"/>
      <c r="G37" s="6"/>
      <c r="H37" s="1"/>
      <c r="I37" s="382"/>
      <c r="J37" s="381"/>
      <c r="K37" s="381"/>
      <c r="L37" s="381"/>
      <c r="M37" s="381"/>
      <c r="N37" s="381"/>
    </row>
    <row r="38" spans="1:14" ht="15">
      <c r="A38" s="11"/>
      <c r="B38" s="146" t="s">
        <v>34</v>
      </c>
      <c r="C38" s="13"/>
      <c r="D38" s="148"/>
      <c r="E38" s="148"/>
      <c r="F38" s="148"/>
      <c r="G38" s="148"/>
      <c r="H38" s="1"/>
      <c r="I38" s="382"/>
      <c r="J38" s="381"/>
      <c r="K38" s="381"/>
      <c r="L38" s="381"/>
      <c r="M38" s="381"/>
      <c r="N38" s="381"/>
    </row>
    <row r="39" spans="1:14" ht="15">
      <c r="A39" s="11"/>
      <c r="B39" s="145" t="s">
        <v>35</v>
      </c>
      <c r="C39" s="8"/>
      <c r="D39" s="149"/>
      <c r="E39" s="149"/>
      <c r="F39" s="149"/>
      <c r="G39" s="149"/>
      <c r="H39" s="1"/>
      <c r="I39" s="382"/>
      <c r="J39" s="381"/>
      <c r="K39" s="381"/>
      <c r="L39" s="381"/>
      <c r="M39" s="381"/>
      <c r="N39" s="381"/>
    </row>
    <row r="40" spans="1:14" ht="15">
      <c r="A40" s="11" t="s">
        <v>10</v>
      </c>
      <c r="B40" s="13" t="s">
        <v>36</v>
      </c>
      <c r="C40" s="13"/>
      <c r="D40" s="148">
        <v>14</v>
      </c>
      <c r="E40" s="148">
        <v>14</v>
      </c>
      <c r="F40" s="148">
        <v>12</v>
      </c>
      <c r="G40" s="148">
        <v>12</v>
      </c>
      <c r="H40" s="1"/>
      <c r="I40" s="382"/>
      <c r="J40" s="381"/>
      <c r="K40" s="381"/>
      <c r="L40" s="381"/>
      <c r="M40" s="381"/>
      <c r="N40" s="381"/>
    </row>
    <row r="41" spans="1:14" ht="15">
      <c r="A41" s="11" t="s">
        <v>12</v>
      </c>
      <c r="B41" s="8" t="s">
        <v>37</v>
      </c>
      <c r="C41" s="8"/>
      <c r="D41" s="149"/>
      <c r="E41" s="149"/>
      <c r="F41" s="149">
        <v>17</v>
      </c>
      <c r="G41" s="149">
        <v>18</v>
      </c>
      <c r="H41" s="1"/>
      <c r="I41" s="382"/>
      <c r="J41" s="381"/>
      <c r="K41" s="381"/>
      <c r="L41" s="381"/>
      <c r="M41" s="381"/>
      <c r="N41" s="381"/>
    </row>
    <row r="42" spans="1:14" ht="15">
      <c r="A42" s="11"/>
      <c r="B42" s="196"/>
      <c r="C42" s="196"/>
      <c r="D42" s="197">
        <f t="shared" ref="D42:F42" si="1">SUM(D40:D41)</f>
        <v>14</v>
      </c>
      <c r="E42" s="197">
        <f t="shared" si="1"/>
        <v>14</v>
      </c>
      <c r="F42" s="197">
        <f t="shared" si="1"/>
        <v>29</v>
      </c>
      <c r="G42" s="197">
        <f>SUM(G40:G41)</f>
        <v>30</v>
      </c>
      <c r="H42" s="1"/>
      <c r="I42" s="382"/>
      <c r="J42" s="381"/>
      <c r="K42" s="381"/>
      <c r="L42" s="381"/>
      <c r="M42" s="381"/>
      <c r="N42" s="381"/>
    </row>
    <row r="43" spans="1:14" ht="15">
      <c r="A43" s="11" t="s">
        <v>12</v>
      </c>
      <c r="B43" s="274" t="s">
        <v>38</v>
      </c>
      <c r="C43" s="147"/>
      <c r="D43" s="150">
        <v>55697</v>
      </c>
      <c r="E43" s="150">
        <v>56415</v>
      </c>
      <c r="F43" s="150">
        <v>42739</v>
      </c>
      <c r="G43" s="150">
        <v>42629</v>
      </c>
      <c r="H43" s="1"/>
      <c r="I43" s="382"/>
      <c r="J43" s="381"/>
      <c r="K43" s="381"/>
      <c r="L43" s="381"/>
      <c r="M43" s="381"/>
      <c r="N43" s="381"/>
    </row>
    <row r="44" spans="1:14" ht="15">
      <c r="A44" s="11" t="s">
        <v>12</v>
      </c>
      <c r="B44" s="290" t="s">
        <v>39</v>
      </c>
      <c r="C44" s="152"/>
      <c r="D44" s="153">
        <v>23725</v>
      </c>
      <c r="E44" s="153">
        <v>24589</v>
      </c>
      <c r="F44" s="153">
        <v>24202</v>
      </c>
      <c r="G44" s="153">
        <v>23919</v>
      </c>
      <c r="H44" s="1"/>
      <c r="I44" s="382"/>
      <c r="J44" s="381"/>
      <c r="K44" s="381"/>
      <c r="L44" s="381"/>
      <c r="M44" s="381"/>
      <c r="N44" s="381"/>
    </row>
    <row r="45" spans="1:14" ht="15">
      <c r="A45" s="11" t="s">
        <v>12</v>
      </c>
      <c r="B45" s="147" t="s">
        <v>40</v>
      </c>
      <c r="C45" s="147"/>
      <c r="D45" s="150">
        <v>5100</v>
      </c>
      <c r="E45" s="150">
        <v>67</v>
      </c>
      <c r="F45" s="150">
        <v>67</v>
      </c>
      <c r="G45" s="150">
        <v>67</v>
      </c>
      <c r="H45" s="1"/>
      <c r="I45" s="382"/>
      <c r="J45" s="381"/>
      <c r="K45" s="381"/>
      <c r="L45" s="381"/>
      <c r="M45" s="381"/>
      <c r="N45" s="381"/>
    </row>
    <row r="46" spans="1:14" ht="15">
      <c r="A46" s="11" t="s">
        <v>12</v>
      </c>
      <c r="B46" s="152" t="s">
        <v>41</v>
      </c>
      <c r="C46" s="152"/>
      <c r="D46" s="153">
        <v>1375</v>
      </c>
      <c r="E46" s="153">
        <v>316</v>
      </c>
      <c r="F46" s="153">
        <v>846</v>
      </c>
      <c r="G46" s="153">
        <v>167</v>
      </c>
      <c r="H46" s="1"/>
      <c r="I46" s="382"/>
      <c r="J46" s="381"/>
      <c r="K46" s="381"/>
      <c r="L46" s="381"/>
      <c r="M46" s="381"/>
      <c r="N46" s="381"/>
    </row>
    <row r="47" spans="1:14" ht="15">
      <c r="A47" s="11" t="s">
        <v>10</v>
      </c>
      <c r="B47" s="147" t="s">
        <v>42</v>
      </c>
      <c r="C47" s="147"/>
      <c r="D47" s="150">
        <v>46</v>
      </c>
      <c r="E47" s="150">
        <v>21</v>
      </c>
      <c r="F47" s="150">
        <v>19</v>
      </c>
      <c r="G47" s="150"/>
      <c r="H47" s="1"/>
      <c r="I47" s="382"/>
      <c r="J47" s="381"/>
      <c r="K47" s="381"/>
      <c r="L47" s="381"/>
      <c r="M47" s="381"/>
      <c r="N47" s="381"/>
    </row>
    <row r="48" spans="1:14" ht="15">
      <c r="A48" s="11" t="s">
        <v>10</v>
      </c>
      <c r="B48" s="152" t="s">
        <v>43</v>
      </c>
      <c r="C48" s="152"/>
      <c r="D48" s="153">
        <v>5</v>
      </c>
      <c r="E48" s="153">
        <v>5</v>
      </c>
      <c r="F48" s="153">
        <v>4</v>
      </c>
      <c r="G48" s="153">
        <v>3</v>
      </c>
      <c r="H48" s="1"/>
      <c r="I48" s="382"/>
      <c r="J48" s="381"/>
      <c r="K48" s="381"/>
      <c r="L48" s="381"/>
      <c r="M48" s="381"/>
      <c r="N48" s="381"/>
    </row>
    <row r="49" spans="1:14" ht="15">
      <c r="A49" s="11"/>
      <c r="B49" s="171"/>
      <c r="C49" s="171"/>
      <c r="D49" s="172">
        <f t="shared" ref="D49:F49" si="2">SUM(D42:D48)</f>
        <v>85962</v>
      </c>
      <c r="E49" s="172">
        <f t="shared" si="2"/>
        <v>81427</v>
      </c>
      <c r="F49" s="172">
        <f t="shared" si="2"/>
        <v>67906</v>
      </c>
      <c r="G49" s="172">
        <f>SUM(G42:G48)</f>
        <v>66815</v>
      </c>
      <c r="H49" s="1"/>
      <c r="I49" s="382"/>
      <c r="J49" s="381"/>
      <c r="K49" s="381"/>
      <c r="L49" s="381"/>
      <c r="M49" s="381"/>
      <c r="N49" s="381"/>
    </row>
    <row r="50" spans="1:14" ht="15">
      <c r="A50" s="11"/>
      <c r="B50" s="146" t="s">
        <v>44</v>
      </c>
      <c r="C50" s="13"/>
      <c r="D50" s="148"/>
      <c r="E50" s="148"/>
      <c r="F50" s="148"/>
      <c r="G50" s="148"/>
      <c r="H50" s="1"/>
      <c r="I50" s="382"/>
      <c r="J50" s="381"/>
      <c r="K50" s="381"/>
      <c r="L50" s="381"/>
      <c r="M50" s="381"/>
      <c r="N50" s="381"/>
    </row>
    <row r="51" spans="1:14" ht="15">
      <c r="A51" s="11" t="s">
        <v>10</v>
      </c>
      <c r="B51" s="8" t="s">
        <v>45</v>
      </c>
      <c r="C51" s="8"/>
      <c r="D51" s="149">
        <v>246</v>
      </c>
      <c r="E51" s="149">
        <v>167</v>
      </c>
      <c r="F51" s="149">
        <v>161</v>
      </c>
      <c r="G51" s="149">
        <v>394</v>
      </c>
      <c r="H51" s="1"/>
      <c r="I51" s="382"/>
      <c r="J51" s="381"/>
      <c r="K51" s="381"/>
      <c r="L51" s="381"/>
      <c r="M51" s="381"/>
      <c r="N51" s="381"/>
    </row>
    <row r="52" spans="1:14" ht="15">
      <c r="A52" s="11" t="s">
        <v>46</v>
      </c>
      <c r="B52" s="13" t="s">
        <v>47</v>
      </c>
      <c r="C52" s="13"/>
      <c r="D52" s="148">
        <v>5229</v>
      </c>
      <c r="E52" s="148">
        <v>25407</v>
      </c>
      <c r="F52" s="148">
        <v>61710</v>
      </c>
      <c r="G52" s="148">
        <v>68149</v>
      </c>
      <c r="H52" s="1"/>
      <c r="I52" s="382"/>
      <c r="J52" s="381"/>
      <c r="K52" s="381"/>
      <c r="L52" s="381"/>
      <c r="M52" s="381"/>
      <c r="N52" s="381"/>
    </row>
    <row r="53" spans="1:14" ht="15">
      <c r="A53" s="11"/>
      <c r="B53" s="173"/>
      <c r="C53" s="173"/>
      <c r="D53" s="174">
        <f t="shared" ref="D53:F53" si="3">SUM(D51:D52)</f>
        <v>5475</v>
      </c>
      <c r="E53" s="174">
        <f t="shared" si="3"/>
        <v>25574</v>
      </c>
      <c r="F53" s="174">
        <f t="shared" si="3"/>
        <v>61871</v>
      </c>
      <c r="G53" s="174">
        <f>SUM(G51:G52)</f>
        <v>68543</v>
      </c>
      <c r="H53" s="1"/>
      <c r="I53" s="382"/>
      <c r="J53" s="381"/>
      <c r="K53" s="381"/>
      <c r="L53" s="381"/>
      <c r="M53" s="381"/>
      <c r="N53" s="381"/>
    </row>
    <row r="54" spans="1:14" ht="15">
      <c r="A54" s="11"/>
      <c r="B54" s="158" t="s">
        <v>48</v>
      </c>
      <c r="C54" s="159"/>
      <c r="D54" s="160"/>
      <c r="E54" s="160"/>
      <c r="F54" s="160"/>
      <c r="G54" s="160"/>
      <c r="H54" s="1"/>
      <c r="I54" s="382"/>
      <c r="J54" s="381"/>
      <c r="K54" s="381"/>
      <c r="L54" s="381"/>
      <c r="M54" s="381"/>
      <c r="N54" s="381"/>
    </row>
    <row r="55" spans="1:14" ht="15">
      <c r="A55" s="11" t="s">
        <v>10</v>
      </c>
      <c r="B55" s="147" t="s">
        <v>49</v>
      </c>
      <c r="C55" s="161"/>
      <c r="D55" s="162">
        <v>-4063</v>
      </c>
      <c r="E55" s="162">
        <v>-3197</v>
      </c>
      <c r="F55" s="162">
        <v>-2595</v>
      </c>
      <c r="G55" s="162">
        <v>-2078</v>
      </c>
      <c r="H55" s="1"/>
      <c r="I55" s="382"/>
      <c r="J55" s="381"/>
      <c r="K55" s="381"/>
      <c r="L55" s="381"/>
      <c r="M55" s="381"/>
      <c r="N55" s="381"/>
    </row>
    <row r="56" spans="1:14" ht="15">
      <c r="A56" s="11" t="s">
        <v>12</v>
      </c>
      <c r="B56" s="13" t="s">
        <v>50</v>
      </c>
      <c r="C56" s="7"/>
      <c r="D56" s="9"/>
      <c r="E56" s="9">
        <v>-3544</v>
      </c>
      <c r="F56" s="9"/>
      <c r="G56" s="9"/>
      <c r="H56" s="1"/>
      <c r="I56" s="382"/>
      <c r="J56" s="381"/>
      <c r="K56" s="381"/>
      <c r="L56" s="381"/>
      <c r="M56" s="381"/>
      <c r="N56" s="381"/>
    </row>
    <row r="57" spans="1:14" ht="15">
      <c r="A57" s="11" t="s">
        <v>10</v>
      </c>
      <c r="B57" s="8" t="s">
        <v>51</v>
      </c>
      <c r="C57" s="8"/>
      <c r="D57" s="149">
        <v>-9</v>
      </c>
      <c r="E57" s="149">
        <v>-91</v>
      </c>
      <c r="F57" s="149">
        <v>-46</v>
      </c>
      <c r="G57" s="149">
        <v>-41</v>
      </c>
      <c r="H57" s="1"/>
      <c r="I57" s="382"/>
      <c r="J57" s="381"/>
      <c r="K57" s="381"/>
      <c r="L57" s="381"/>
      <c r="M57" s="381"/>
      <c r="N57" s="381"/>
    </row>
    <row r="58" spans="1:14" ht="15">
      <c r="A58" s="1"/>
      <c r="B58" s="178"/>
      <c r="C58" s="178"/>
      <c r="D58" s="179">
        <f t="shared" ref="D58:F58" si="4">SUM(D55:D57)</f>
        <v>-4072</v>
      </c>
      <c r="E58" s="179">
        <f t="shared" si="4"/>
        <v>-6832</v>
      </c>
      <c r="F58" s="179">
        <f t="shared" si="4"/>
        <v>-2641</v>
      </c>
      <c r="G58" s="179">
        <f>SUM(G55:G57)</f>
        <v>-2119</v>
      </c>
      <c r="H58" s="1"/>
      <c r="I58" s="382"/>
      <c r="J58" s="381"/>
      <c r="K58" s="381"/>
      <c r="L58" s="381"/>
      <c r="M58" s="381"/>
      <c r="N58" s="381"/>
    </row>
    <row r="59" spans="1:14" ht="15">
      <c r="A59" s="14"/>
      <c r="B59" s="181" t="s">
        <v>52</v>
      </c>
      <c r="C59" s="182"/>
      <c r="D59" s="183">
        <f>SUM(D53:D57)</f>
        <v>1403</v>
      </c>
      <c r="E59" s="183">
        <f>SUM(E53:E57)</f>
        <v>18742</v>
      </c>
      <c r="F59" s="183">
        <f t="shared" ref="F59:G59" si="5">SUM(F53:F57)</f>
        <v>59230</v>
      </c>
      <c r="G59" s="183">
        <f t="shared" si="5"/>
        <v>66424</v>
      </c>
      <c r="H59" s="3"/>
      <c r="I59" s="382"/>
      <c r="J59" s="381"/>
      <c r="K59" s="381"/>
      <c r="L59" s="381"/>
      <c r="M59" s="381"/>
      <c r="N59" s="381"/>
    </row>
    <row r="60" spans="1:14" ht="15">
      <c r="A60" s="14"/>
      <c r="B60" s="175" t="s">
        <v>53</v>
      </c>
      <c r="C60" s="176"/>
      <c r="D60" s="177">
        <f>SUM(D49+D53+D58)</f>
        <v>87365</v>
      </c>
      <c r="E60" s="177">
        <f>SUM(E49+E53+E58)</f>
        <v>100169</v>
      </c>
      <c r="F60" s="177">
        <f t="shared" ref="F60:G60" si="6">SUM(F49+F53+F58)</f>
        <v>127136</v>
      </c>
      <c r="G60" s="177">
        <f t="shared" si="6"/>
        <v>133239</v>
      </c>
      <c r="H60" s="3"/>
      <c r="I60" s="382"/>
      <c r="J60" s="381"/>
      <c r="K60" s="381"/>
      <c r="L60" s="381"/>
      <c r="M60" s="381"/>
      <c r="N60" s="381"/>
    </row>
    <row r="61" spans="1:14" ht="15">
      <c r="A61" s="14"/>
      <c r="B61" s="163" t="s">
        <v>54</v>
      </c>
      <c r="C61" s="147"/>
      <c r="D61" s="150"/>
      <c r="E61" s="150"/>
      <c r="F61" s="150"/>
      <c r="G61" s="150"/>
      <c r="H61" s="3"/>
      <c r="I61" s="382"/>
      <c r="J61" s="381"/>
      <c r="K61" s="381"/>
      <c r="L61" s="381"/>
      <c r="M61" s="381"/>
      <c r="N61" s="381"/>
    </row>
    <row r="62" spans="1:14" ht="15">
      <c r="A62" s="14" t="s">
        <v>12</v>
      </c>
      <c r="B62" s="152" t="s">
        <v>55</v>
      </c>
      <c r="C62" s="152"/>
      <c r="D62" s="153">
        <v>-3437</v>
      </c>
      <c r="E62" s="153">
        <v>-3679</v>
      </c>
      <c r="F62" s="153">
        <v>-8514</v>
      </c>
      <c r="G62" s="153">
        <v>-9405</v>
      </c>
      <c r="H62" s="3"/>
      <c r="I62" s="382"/>
      <c r="J62" s="381"/>
      <c r="K62" s="381"/>
      <c r="L62" s="381"/>
      <c r="M62" s="381"/>
      <c r="N62" s="381"/>
    </row>
    <row r="63" spans="1:14" s="169" customFormat="1" ht="15">
      <c r="A63" s="166" t="s">
        <v>12</v>
      </c>
      <c r="B63" s="147" t="s">
        <v>56</v>
      </c>
      <c r="C63" s="147"/>
      <c r="D63" s="150">
        <v>-228</v>
      </c>
      <c r="E63" s="150">
        <v>-789</v>
      </c>
      <c r="F63" s="150">
        <v>-52</v>
      </c>
      <c r="G63" s="150">
        <v>-70</v>
      </c>
      <c r="H63" s="166"/>
      <c r="I63" s="382"/>
      <c r="J63" s="381"/>
      <c r="K63" s="381"/>
      <c r="L63" s="381"/>
      <c r="M63" s="381"/>
      <c r="N63" s="381"/>
    </row>
    <row r="64" spans="1:14" ht="15">
      <c r="A64" s="1" t="s">
        <v>10</v>
      </c>
      <c r="B64" s="152" t="s">
        <v>57</v>
      </c>
      <c r="C64" s="159"/>
      <c r="D64" s="160"/>
      <c r="E64" s="160"/>
      <c r="F64" s="160">
        <v>-14</v>
      </c>
      <c r="G64" s="160">
        <v>-27</v>
      </c>
      <c r="H64" s="1"/>
      <c r="I64" s="382"/>
      <c r="J64" s="381"/>
      <c r="K64" s="381"/>
      <c r="L64" s="381"/>
      <c r="M64" s="381"/>
      <c r="N64" s="381"/>
    </row>
    <row r="65" spans="1:14" ht="15">
      <c r="A65" s="1" t="s">
        <v>10</v>
      </c>
      <c r="B65" s="147" t="s">
        <v>58</v>
      </c>
      <c r="C65" s="147"/>
      <c r="D65" s="150">
        <v>-143</v>
      </c>
      <c r="E65" s="150">
        <v>-121</v>
      </c>
      <c r="F65" s="150">
        <v>-145</v>
      </c>
      <c r="G65" s="150">
        <v>-140</v>
      </c>
      <c r="H65" s="1"/>
      <c r="I65" s="382"/>
      <c r="J65" s="381"/>
      <c r="K65" s="381"/>
      <c r="L65" s="381"/>
      <c r="M65" s="381"/>
      <c r="N65" s="381"/>
    </row>
    <row r="66" spans="1:14" ht="15">
      <c r="A66" s="11"/>
      <c r="B66" s="186"/>
      <c r="C66" s="186"/>
      <c r="D66" s="187">
        <f t="shared" ref="D66:F66" si="7">SUM(D62:D65)</f>
        <v>-3808</v>
      </c>
      <c r="E66" s="187">
        <f t="shared" si="7"/>
        <v>-4589</v>
      </c>
      <c r="F66" s="187">
        <f t="shared" si="7"/>
        <v>-8725</v>
      </c>
      <c r="G66" s="187">
        <f>SUM(G62:G65)</f>
        <v>-9642</v>
      </c>
      <c r="H66" s="1"/>
      <c r="I66" s="382"/>
      <c r="J66" s="381"/>
      <c r="K66" s="381"/>
      <c r="L66" s="381"/>
      <c r="M66" s="381"/>
      <c r="N66" s="381"/>
    </row>
    <row r="67" spans="1:14" ht="15">
      <c r="A67" s="11"/>
      <c r="B67" s="184" t="s">
        <v>59</v>
      </c>
      <c r="C67" s="185"/>
      <c r="D67" s="170">
        <f t="shared" ref="D67:F67" si="8">D60+D66</f>
        <v>83557</v>
      </c>
      <c r="E67" s="170">
        <f t="shared" si="8"/>
        <v>95580</v>
      </c>
      <c r="F67" s="170">
        <f t="shared" si="8"/>
        <v>118411</v>
      </c>
      <c r="G67" s="170">
        <f>G60+G66</f>
        <v>123597</v>
      </c>
      <c r="H67" s="1"/>
      <c r="I67" s="382"/>
      <c r="J67" s="381"/>
      <c r="K67" s="381"/>
      <c r="L67" s="381"/>
      <c r="M67" s="381"/>
      <c r="N67" s="381"/>
    </row>
    <row r="68" spans="1:14" ht="15">
      <c r="A68" s="11"/>
      <c r="B68" s="146" t="s">
        <v>60</v>
      </c>
      <c r="C68" s="13"/>
      <c r="D68" s="148"/>
      <c r="E68" s="148"/>
      <c r="F68" s="148"/>
      <c r="G68" s="148"/>
      <c r="H68" s="1"/>
      <c r="I68" s="382"/>
      <c r="J68" s="381"/>
      <c r="K68" s="381"/>
      <c r="L68" s="381"/>
      <c r="M68" s="381"/>
      <c r="N68" s="381"/>
    </row>
    <row r="69" spans="1:14" ht="15">
      <c r="A69" s="11"/>
      <c r="B69" s="8" t="s">
        <v>61</v>
      </c>
      <c r="C69" s="8"/>
      <c r="D69" s="149">
        <v>6610</v>
      </c>
      <c r="E69" s="149">
        <v>6610</v>
      </c>
      <c r="F69" s="149">
        <v>6610</v>
      </c>
      <c r="G69" s="149">
        <v>6610</v>
      </c>
      <c r="H69" s="1"/>
      <c r="I69" s="382"/>
      <c r="J69" s="381"/>
      <c r="K69" s="381"/>
      <c r="L69" s="381"/>
      <c r="M69" s="381"/>
      <c r="N69" s="381"/>
    </row>
    <row r="70" spans="1:14" ht="15">
      <c r="A70" s="11"/>
      <c r="B70" s="13" t="s">
        <v>62</v>
      </c>
      <c r="C70" s="13"/>
      <c r="D70" s="148">
        <v>76947</v>
      </c>
      <c r="E70" s="148">
        <v>88970</v>
      </c>
      <c r="F70" s="148">
        <v>111801</v>
      </c>
      <c r="G70" s="148">
        <v>116987</v>
      </c>
      <c r="H70" s="3"/>
      <c r="I70" s="382"/>
      <c r="J70" s="381"/>
      <c r="K70" s="381"/>
      <c r="L70" s="381"/>
      <c r="M70" s="381"/>
      <c r="N70" s="381"/>
    </row>
    <row r="71" spans="1:14" ht="15">
      <c r="A71" s="11"/>
      <c r="B71" s="188" t="s">
        <v>63</v>
      </c>
      <c r="C71" s="171"/>
      <c r="D71" s="172">
        <f>SUM(D69:D70)</f>
        <v>83557</v>
      </c>
      <c r="E71" s="172">
        <f>SUM(E69:E70)</f>
        <v>95580</v>
      </c>
      <c r="F71" s="172">
        <f>SUM(F69:F70)</f>
        <v>118411</v>
      </c>
      <c r="G71" s="172">
        <f>SUM(G69:G70)</f>
        <v>123597</v>
      </c>
      <c r="H71" s="3"/>
      <c r="I71" s="382"/>
      <c r="J71" s="381"/>
      <c r="K71" s="381"/>
      <c r="L71" s="381"/>
      <c r="M71" s="381"/>
      <c r="N71" s="381"/>
    </row>
    <row r="72" spans="1:14" ht="15">
      <c r="A72" s="11"/>
      <c r="B72" s="13"/>
      <c r="C72" s="13"/>
      <c r="D72" s="148"/>
      <c r="E72" s="148"/>
      <c r="F72" s="148"/>
      <c r="G72" s="148"/>
      <c r="H72" s="3"/>
      <c r="I72" s="382"/>
      <c r="J72" s="381"/>
      <c r="K72" s="381"/>
      <c r="L72" s="381"/>
      <c r="M72" s="381"/>
      <c r="N72" s="381"/>
    </row>
    <row r="73" spans="1:14" ht="15">
      <c r="A73" s="11"/>
      <c r="B73" s="167"/>
      <c r="C73" s="167"/>
      <c r="D73" s="168"/>
      <c r="E73" s="168"/>
      <c r="F73" s="168"/>
      <c r="G73" s="168"/>
      <c r="H73" s="3"/>
      <c r="I73" s="382"/>
      <c r="J73" s="381"/>
      <c r="K73" s="381"/>
      <c r="L73" s="381"/>
      <c r="M73" s="381"/>
      <c r="N73" s="381"/>
    </row>
    <row r="74" spans="1:14" ht="16.5">
      <c r="A74" s="11"/>
      <c r="B74" s="394" t="str">
        <f>+B2</f>
        <v>Power Assets</v>
      </c>
      <c r="C74" s="394"/>
      <c r="D74" s="395"/>
      <c r="E74" s="395"/>
      <c r="F74" s="395"/>
      <c r="G74" s="395"/>
      <c r="H74" s="15"/>
      <c r="I74" s="382"/>
      <c r="J74" s="381"/>
      <c r="K74" s="381"/>
      <c r="L74" s="381"/>
      <c r="M74" s="381"/>
      <c r="N74" s="381"/>
    </row>
    <row r="75" spans="1:14" ht="16.5">
      <c r="A75" s="11"/>
      <c r="B75" s="396" t="s">
        <v>64</v>
      </c>
      <c r="C75" s="396"/>
      <c r="D75" s="397"/>
      <c r="E75" s="397"/>
      <c r="F75" s="397"/>
      <c r="G75" s="397"/>
      <c r="H75" s="3"/>
      <c r="I75" s="382"/>
      <c r="J75" s="381"/>
      <c r="K75" s="381"/>
      <c r="L75" s="381"/>
      <c r="M75" s="381"/>
      <c r="N75" s="381"/>
    </row>
    <row r="76" spans="1:14" ht="18">
      <c r="A76" s="11"/>
      <c r="B76" s="388" t="s">
        <v>4</v>
      </c>
      <c r="C76" s="389"/>
      <c r="D76" s="390"/>
      <c r="E76" s="390"/>
      <c r="F76" s="390"/>
      <c r="G76" s="390"/>
      <c r="H76" s="15"/>
      <c r="I76" s="382"/>
      <c r="J76" s="381"/>
      <c r="K76" s="381"/>
      <c r="L76" s="381"/>
      <c r="M76" s="381"/>
      <c r="N76" s="381"/>
    </row>
    <row r="77" spans="1:14" ht="15">
      <c r="A77" s="11"/>
      <c r="B77" s="8"/>
      <c r="C77" s="8"/>
      <c r="D77" s="164">
        <f>D5</f>
        <v>2018</v>
      </c>
      <c r="E77" s="164">
        <f>E5</f>
        <v>2017</v>
      </c>
      <c r="F77" s="164">
        <f>F5</f>
        <v>2016</v>
      </c>
      <c r="G77" s="164">
        <f>G5</f>
        <v>2015</v>
      </c>
      <c r="H77" s="3"/>
      <c r="I77" s="382"/>
      <c r="J77" s="381"/>
      <c r="K77" s="381"/>
      <c r="L77" s="381"/>
      <c r="M77" s="381"/>
      <c r="N77" s="381"/>
    </row>
    <row r="78" spans="1:14" ht="15">
      <c r="A78" s="11"/>
      <c r="B78" s="8"/>
      <c r="C78" s="8"/>
      <c r="D78" s="165" t="str">
        <f>+G6</f>
        <v>HK$'000</v>
      </c>
      <c r="E78" s="165" t="str">
        <f>+G6</f>
        <v>HK$'000</v>
      </c>
      <c r="F78" s="165" t="str">
        <f>+G6</f>
        <v>HK$'000</v>
      </c>
      <c r="G78" s="165" t="str">
        <f>+G6</f>
        <v>HK$'000</v>
      </c>
      <c r="H78" s="15"/>
      <c r="I78" s="382"/>
      <c r="J78" s="381"/>
      <c r="K78" s="381"/>
      <c r="L78" s="381"/>
      <c r="M78" s="381"/>
      <c r="N78" s="381"/>
    </row>
    <row r="79" spans="1:14" ht="15">
      <c r="A79" s="11"/>
      <c r="B79" s="8"/>
      <c r="C79" s="8"/>
      <c r="D79" s="149"/>
      <c r="E79" s="149"/>
      <c r="F79" s="149"/>
      <c r="G79" s="149"/>
      <c r="H79" s="3"/>
      <c r="I79" s="382"/>
      <c r="J79" s="381"/>
      <c r="K79" s="381"/>
      <c r="L79" s="381"/>
      <c r="M79" s="381"/>
      <c r="N79" s="381"/>
    </row>
    <row r="80" spans="1:14" ht="15">
      <c r="A80" s="11" t="s">
        <v>10</v>
      </c>
      <c r="B80" s="272" t="s">
        <v>65</v>
      </c>
      <c r="C80" s="272"/>
      <c r="D80" s="273">
        <f>1555-D81</f>
        <v>42</v>
      </c>
      <c r="E80" s="273">
        <f>1420-E81</f>
        <v>40</v>
      </c>
      <c r="F80" s="273">
        <f>1288-F81</f>
        <v>52</v>
      </c>
      <c r="G80" s="273">
        <f>1308-G81</f>
        <v>69</v>
      </c>
      <c r="H80" s="15"/>
      <c r="I80" s="382"/>
      <c r="J80" s="381"/>
      <c r="K80" s="381"/>
      <c r="L80" s="381"/>
      <c r="M80" s="381"/>
      <c r="N80" s="381"/>
    </row>
    <row r="81" spans="1:14" ht="15">
      <c r="A81" s="11" t="s">
        <v>12</v>
      </c>
      <c r="B81" s="274" t="s">
        <v>66</v>
      </c>
      <c r="C81" s="274"/>
      <c r="D81" s="275">
        <v>1513</v>
      </c>
      <c r="E81" s="275">
        <v>1380</v>
      </c>
      <c r="F81" s="275">
        <v>1236</v>
      </c>
      <c r="G81" s="275">
        <v>1239</v>
      </c>
      <c r="H81" s="15"/>
      <c r="I81" s="382"/>
      <c r="J81" s="381"/>
      <c r="K81" s="381"/>
      <c r="L81" s="381"/>
      <c r="M81" s="381"/>
      <c r="N81" s="381"/>
    </row>
    <row r="82" spans="1:14" ht="15">
      <c r="A82" s="11"/>
      <c r="B82" s="276" t="s">
        <v>67</v>
      </c>
      <c r="C82" s="276"/>
      <c r="D82" s="277">
        <f>SUM(D80:D81)</f>
        <v>1555</v>
      </c>
      <c r="E82" s="277">
        <f>SUM(E80:E81)</f>
        <v>1420</v>
      </c>
      <c r="F82" s="277">
        <f>SUM(F80:F81)</f>
        <v>1288</v>
      </c>
      <c r="G82" s="277">
        <f>SUM(G80:G81)</f>
        <v>1308</v>
      </c>
      <c r="H82" s="15"/>
      <c r="I82" s="382"/>
      <c r="J82" s="381"/>
      <c r="K82" s="381"/>
      <c r="L82" s="381"/>
      <c r="M82" s="381"/>
      <c r="N82" s="381"/>
    </row>
    <row r="83" spans="1:14" ht="15">
      <c r="A83" s="11" t="s">
        <v>10</v>
      </c>
      <c r="B83" s="278" t="s">
        <v>68</v>
      </c>
      <c r="C83" s="278"/>
      <c r="D83" s="279">
        <v>-1</v>
      </c>
      <c r="E83" s="279">
        <v>-1</v>
      </c>
      <c r="F83" s="279">
        <v>-6</v>
      </c>
      <c r="G83" s="279">
        <v>-8</v>
      </c>
      <c r="H83" s="15"/>
      <c r="I83" s="382"/>
      <c r="J83" s="381"/>
      <c r="K83" s="381"/>
      <c r="L83" s="381"/>
      <c r="M83" s="381"/>
      <c r="N83" s="381"/>
    </row>
    <row r="84" spans="1:14" ht="15">
      <c r="A84" s="11"/>
      <c r="B84" s="276"/>
      <c r="C84" s="276"/>
      <c r="D84" s="277">
        <f t="shared" ref="D84:F84" si="9">SUM(D82:D83)</f>
        <v>1554</v>
      </c>
      <c r="E84" s="277">
        <f t="shared" si="9"/>
        <v>1419</v>
      </c>
      <c r="F84" s="277">
        <f t="shared" si="9"/>
        <v>1282</v>
      </c>
      <c r="G84" s="277">
        <f>SUM(G82:G83)</f>
        <v>1300</v>
      </c>
      <c r="H84" s="15"/>
      <c r="I84" s="382"/>
      <c r="J84" s="381"/>
      <c r="K84" s="381"/>
      <c r="L84" s="381"/>
      <c r="M84" s="381"/>
      <c r="N84" s="381"/>
    </row>
    <row r="85" spans="1:14" ht="15">
      <c r="A85" s="11" t="s">
        <v>10</v>
      </c>
      <c r="B85" s="278" t="s">
        <v>69</v>
      </c>
      <c r="C85" s="278"/>
      <c r="D85" s="279">
        <v>285</v>
      </c>
      <c r="E85" s="279">
        <v>1663</v>
      </c>
      <c r="F85" s="279">
        <v>-221</v>
      </c>
      <c r="G85" s="279">
        <v>-207</v>
      </c>
      <c r="H85" s="3"/>
      <c r="I85" s="382"/>
      <c r="J85" s="381"/>
      <c r="K85" s="381"/>
      <c r="L85" s="381"/>
      <c r="M85" s="381"/>
      <c r="N85" s="381"/>
    </row>
    <row r="86" spans="1:14" ht="15">
      <c r="A86" s="11" t="s">
        <v>10</v>
      </c>
      <c r="B86" s="272" t="s">
        <v>70</v>
      </c>
      <c r="C86" s="272"/>
      <c r="D86" s="273">
        <v>-311</v>
      </c>
      <c r="E86" s="273">
        <v>-525</v>
      </c>
      <c r="F86" s="273">
        <v>-809</v>
      </c>
      <c r="G86" s="273">
        <v>145</v>
      </c>
      <c r="H86" s="15"/>
      <c r="I86" s="382"/>
      <c r="J86" s="381"/>
      <c r="K86" s="381"/>
      <c r="L86" s="381"/>
      <c r="M86" s="381"/>
      <c r="N86" s="381"/>
    </row>
    <row r="87" spans="1:14" ht="15">
      <c r="A87" s="11"/>
      <c r="B87" s="280" t="s">
        <v>71</v>
      </c>
      <c r="C87" s="280"/>
      <c r="D87" s="281">
        <f>SUM(D84:D86)</f>
        <v>1528</v>
      </c>
      <c r="E87" s="281">
        <f t="shared" ref="E87:G87" si="10">SUM(E84:E86)</f>
        <v>2557</v>
      </c>
      <c r="F87" s="281">
        <f t="shared" si="10"/>
        <v>252</v>
      </c>
      <c r="G87" s="281">
        <f t="shared" si="10"/>
        <v>1238</v>
      </c>
      <c r="H87" s="1"/>
      <c r="I87" s="382"/>
      <c r="J87" s="381"/>
      <c r="K87" s="381"/>
      <c r="L87" s="381"/>
      <c r="M87" s="381"/>
      <c r="N87" s="381"/>
    </row>
    <row r="88" spans="1:14" ht="15">
      <c r="A88" s="1" t="s">
        <v>12</v>
      </c>
      <c r="B88" s="272" t="s">
        <v>72</v>
      </c>
      <c r="C88" s="272"/>
      <c r="D88" s="273">
        <v>-194</v>
      </c>
      <c r="E88" s="273">
        <v>-295</v>
      </c>
      <c r="F88" s="273">
        <v>-248</v>
      </c>
      <c r="G88" s="273">
        <v>-264</v>
      </c>
      <c r="H88" s="1"/>
      <c r="I88" s="382"/>
      <c r="J88" s="381"/>
      <c r="K88" s="381"/>
      <c r="L88" s="381"/>
      <c r="M88" s="381"/>
      <c r="N88" s="381"/>
    </row>
    <row r="89" spans="1:14" ht="15">
      <c r="A89" s="292" t="s">
        <v>10</v>
      </c>
      <c r="B89" s="312" t="s">
        <v>73</v>
      </c>
      <c r="C89" s="278"/>
      <c r="D89" s="279">
        <v>4668</v>
      </c>
      <c r="E89" s="279">
        <v>4421</v>
      </c>
      <c r="F89" s="279">
        <v>4705</v>
      </c>
      <c r="G89" s="279">
        <v>4958</v>
      </c>
      <c r="H89" s="1"/>
      <c r="I89" s="382"/>
      <c r="J89" s="381"/>
      <c r="K89" s="381"/>
      <c r="L89" s="381"/>
      <c r="M89" s="381"/>
      <c r="N89" s="381"/>
    </row>
    <row r="90" spans="1:14" ht="15">
      <c r="A90" s="278" t="s">
        <v>10</v>
      </c>
      <c r="B90" s="313" t="s">
        <v>74</v>
      </c>
      <c r="C90" s="272"/>
      <c r="D90" s="273">
        <v>1688</v>
      </c>
      <c r="E90" s="273">
        <v>1733</v>
      </c>
      <c r="F90" s="273">
        <v>1696</v>
      </c>
      <c r="G90" s="273">
        <v>1789</v>
      </c>
      <c r="H90" s="1"/>
      <c r="I90" s="382"/>
      <c r="J90" s="381"/>
      <c r="K90" s="381"/>
      <c r="L90" s="381"/>
      <c r="M90" s="381"/>
      <c r="N90" s="381"/>
    </row>
    <row r="91" spans="1:14" ht="15">
      <c r="A91" s="3"/>
      <c r="B91" s="282" t="s">
        <v>75</v>
      </c>
      <c r="C91" s="282"/>
      <c r="D91" s="283">
        <f>SUM(D87:D90)</f>
        <v>7690</v>
      </c>
      <c r="E91" s="283">
        <f t="shared" ref="E91:G91" si="11">SUM(E87:E90)</f>
        <v>8416</v>
      </c>
      <c r="F91" s="283">
        <f t="shared" si="11"/>
        <v>6405</v>
      </c>
      <c r="G91" s="283">
        <f t="shared" si="11"/>
        <v>7721</v>
      </c>
      <c r="H91" s="1"/>
      <c r="I91" s="382"/>
      <c r="J91" s="381"/>
      <c r="K91" s="381"/>
      <c r="L91" s="381"/>
      <c r="M91" s="381"/>
      <c r="N91" s="381"/>
    </row>
    <row r="92" spans="1:14" ht="15">
      <c r="A92" s="3"/>
      <c r="B92" s="272" t="s">
        <v>76</v>
      </c>
      <c r="C92" s="272"/>
      <c r="D92" s="273"/>
      <c r="E92" s="273"/>
      <c r="F92" s="273"/>
      <c r="G92" s="273"/>
      <c r="H92" s="1"/>
      <c r="I92" s="382"/>
      <c r="J92" s="381"/>
      <c r="K92" s="381"/>
      <c r="L92" s="381"/>
      <c r="M92" s="381"/>
      <c r="N92" s="381"/>
    </row>
    <row r="93" spans="1:14" ht="15">
      <c r="A93" s="3" t="s">
        <v>46</v>
      </c>
      <c r="B93" s="274" t="s">
        <v>77</v>
      </c>
      <c r="C93" s="274"/>
      <c r="D93" s="275">
        <v>-62</v>
      </c>
      <c r="E93" s="275">
        <v>-93</v>
      </c>
      <c r="F93" s="275">
        <v>-7</v>
      </c>
      <c r="G93" s="275">
        <v>11</v>
      </c>
      <c r="H93" s="1"/>
      <c r="I93" s="382"/>
      <c r="J93" s="381"/>
      <c r="K93" s="381"/>
      <c r="L93" s="381"/>
      <c r="M93" s="381"/>
      <c r="N93" s="381"/>
    </row>
    <row r="94" spans="1:14" ht="33.75" customHeight="1">
      <c r="A94" s="3" t="s">
        <v>46</v>
      </c>
      <c r="B94" s="272" t="s">
        <v>78</v>
      </c>
      <c r="C94" s="272"/>
      <c r="D94" s="273">
        <v>8</v>
      </c>
      <c r="E94" s="273">
        <v>-4</v>
      </c>
      <c r="F94" s="273">
        <v>19</v>
      </c>
      <c r="G94" s="273"/>
      <c r="H94" s="1"/>
      <c r="I94" s="382"/>
      <c r="J94" s="381"/>
      <c r="K94" s="381"/>
      <c r="L94" s="381"/>
      <c r="M94" s="381"/>
      <c r="N94" s="381"/>
    </row>
    <row r="95" spans="1:14" ht="15">
      <c r="A95" s="3"/>
      <c r="B95" s="280"/>
      <c r="C95" s="280"/>
      <c r="D95" s="281">
        <f>SUM(D93:D94)</f>
        <v>-54</v>
      </c>
      <c r="E95" s="281">
        <f t="shared" ref="E95:G95" si="12">SUM(E93:E94)</f>
        <v>-97</v>
      </c>
      <c r="F95" s="281">
        <f t="shared" si="12"/>
        <v>12</v>
      </c>
      <c r="G95" s="281">
        <f t="shared" si="12"/>
        <v>11</v>
      </c>
      <c r="H95" s="1"/>
      <c r="I95" s="382"/>
      <c r="J95" s="381"/>
      <c r="K95" s="381"/>
      <c r="L95" s="381"/>
      <c r="M95" s="381"/>
      <c r="N95" s="381"/>
    </row>
    <row r="96" spans="1:14" ht="15">
      <c r="A96" s="3"/>
      <c r="B96" s="284" t="s">
        <v>79</v>
      </c>
      <c r="C96" s="284"/>
      <c r="D96" s="285">
        <f>SUM(D91,D95)</f>
        <v>7636</v>
      </c>
      <c r="E96" s="285">
        <f t="shared" ref="E96:G96" si="13">SUM(E91,E95)</f>
        <v>8319</v>
      </c>
      <c r="F96" s="285">
        <f t="shared" si="13"/>
        <v>6417</v>
      </c>
      <c r="G96" s="285">
        <f t="shared" si="13"/>
        <v>7732</v>
      </c>
      <c r="H96" s="1"/>
      <c r="I96" s="382"/>
      <c r="J96" s="381"/>
      <c r="K96" s="381"/>
      <c r="L96" s="381"/>
      <c r="M96" s="381"/>
      <c r="N96" s="381"/>
    </row>
    <row r="97" spans="1:14" ht="15">
      <c r="A97" s="3"/>
      <c r="B97" s="278" t="s">
        <v>80</v>
      </c>
      <c r="C97" s="278"/>
      <c r="D97" s="279"/>
      <c r="E97" s="279"/>
      <c r="F97" s="279"/>
      <c r="G97" s="279"/>
      <c r="H97" s="1"/>
      <c r="I97" s="382"/>
      <c r="J97" s="381"/>
      <c r="K97" s="381"/>
      <c r="L97" s="381"/>
      <c r="M97" s="381"/>
      <c r="N97" s="381"/>
    </row>
    <row r="98" spans="1:14" ht="15">
      <c r="A98" s="3"/>
      <c r="B98" s="286" t="s">
        <v>81</v>
      </c>
      <c r="C98" s="286"/>
      <c r="D98" s="287"/>
      <c r="E98" s="287"/>
      <c r="F98" s="287"/>
      <c r="G98" s="287"/>
      <c r="H98" s="1"/>
      <c r="I98" s="382"/>
      <c r="J98" s="381"/>
      <c r="K98" s="381"/>
      <c r="L98" s="381"/>
      <c r="M98" s="381"/>
      <c r="N98" s="381"/>
    </row>
    <row r="99" spans="1:14" ht="15">
      <c r="A99" s="3" t="str">
        <f>A12</f>
        <v>O</v>
      </c>
      <c r="B99" s="278" t="s">
        <v>82</v>
      </c>
      <c r="C99" s="278"/>
      <c r="D99" s="279">
        <v>-20</v>
      </c>
      <c r="E99" s="279">
        <v>29</v>
      </c>
      <c r="F99" s="279">
        <v>-3</v>
      </c>
      <c r="G99" s="279">
        <v>-17</v>
      </c>
      <c r="H99" s="1"/>
      <c r="I99" s="382"/>
      <c r="J99" s="381"/>
      <c r="K99" s="381"/>
      <c r="L99" s="381"/>
      <c r="M99" s="381"/>
      <c r="N99" s="381"/>
    </row>
    <row r="100" spans="1:14" ht="15">
      <c r="A100" s="3" t="str">
        <f>A13</f>
        <v>F</v>
      </c>
      <c r="B100" s="272" t="s">
        <v>83</v>
      </c>
      <c r="C100" s="272"/>
      <c r="D100" s="273">
        <v>696</v>
      </c>
      <c r="E100" s="273">
        <v>32</v>
      </c>
      <c r="F100" s="273">
        <v>-1418</v>
      </c>
      <c r="G100" s="273">
        <v>410</v>
      </c>
      <c r="H100" s="1"/>
      <c r="I100" s="382"/>
      <c r="J100" s="381"/>
      <c r="K100" s="381"/>
      <c r="L100" s="381"/>
      <c r="M100" s="381"/>
      <c r="N100" s="381"/>
    </row>
    <row r="101" spans="1:14" ht="15">
      <c r="A101" s="3" t="str">
        <f>A14</f>
        <v>O</v>
      </c>
      <c r="B101" s="278" t="s">
        <v>14</v>
      </c>
      <c r="C101" s="278"/>
      <c r="D101" s="279">
        <v>-119</v>
      </c>
      <c r="E101" s="279">
        <v>-9</v>
      </c>
      <c r="F101" s="279">
        <v>242</v>
      </c>
      <c r="G101" s="279">
        <v>-97</v>
      </c>
      <c r="H101" s="1"/>
      <c r="I101" s="382"/>
      <c r="J101" s="381"/>
      <c r="K101" s="381"/>
      <c r="L101" s="381"/>
      <c r="M101" s="381"/>
      <c r="N101" s="381"/>
    </row>
    <row r="102" spans="1:14" ht="15">
      <c r="A102" s="3"/>
      <c r="B102" s="288"/>
      <c r="C102" s="288"/>
      <c r="D102" s="289">
        <f>SUM(D99:D101)</f>
        <v>557</v>
      </c>
      <c r="E102" s="289">
        <f t="shared" ref="E102:G102" si="14">SUM(E99:E101)</f>
        <v>52</v>
      </c>
      <c r="F102" s="289">
        <f t="shared" si="14"/>
        <v>-1179</v>
      </c>
      <c r="G102" s="289">
        <f t="shared" si="14"/>
        <v>296</v>
      </c>
      <c r="H102" s="1"/>
      <c r="I102" s="382"/>
      <c r="J102" s="381"/>
      <c r="K102" s="381"/>
      <c r="L102" s="381"/>
      <c r="M102" s="381"/>
      <c r="N102" s="381"/>
    </row>
    <row r="103" spans="1:14" ht="15">
      <c r="A103" s="3"/>
      <c r="B103" s="278" t="s">
        <v>84</v>
      </c>
      <c r="C103" s="278"/>
      <c r="D103" s="279"/>
      <c r="E103" s="279"/>
      <c r="F103" s="279"/>
      <c r="G103" s="279"/>
      <c r="H103" s="1"/>
      <c r="I103" s="382"/>
      <c r="J103" s="381"/>
      <c r="K103" s="381"/>
      <c r="L103" s="381"/>
      <c r="M103" s="381"/>
      <c r="N103" s="381"/>
    </row>
    <row r="104" spans="1:14" ht="30">
      <c r="A104" s="1" t="str">
        <f>A15</f>
        <v>O</v>
      </c>
      <c r="B104" s="323" t="s">
        <v>85</v>
      </c>
      <c r="C104" s="290"/>
      <c r="D104" s="291">
        <v>-3592</v>
      </c>
      <c r="E104" s="291">
        <v>4111</v>
      </c>
      <c r="F104" s="291">
        <v>-5738</v>
      </c>
      <c r="G104" s="291">
        <v>-3004</v>
      </c>
      <c r="H104" s="1"/>
      <c r="I104" s="382"/>
      <c r="J104" s="381"/>
      <c r="K104" s="381"/>
      <c r="L104" s="381"/>
      <c r="M104" s="381"/>
      <c r="N104" s="381"/>
    </row>
    <row r="105" spans="1:14" ht="15">
      <c r="A105" s="1" t="str">
        <f>A16</f>
        <v>O</v>
      </c>
      <c r="B105" s="278" t="s">
        <v>16</v>
      </c>
      <c r="C105" s="278"/>
      <c r="D105" s="279">
        <v>1971</v>
      </c>
      <c r="E105" s="279">
        <v>-2427</v>
      </c>
      <c r="F105" s="279">
        <v>1607</v>
      </c>
      <c r="G105" s="279">
        <v>1039</v>
      </c>
      <c r="H105" s="361"/>
      <c r="I105" s="382"/>
      <c r="J105" s="381"/>
      <c r="K105" s="381"/>
      <c r="L105" s="381"/>
      <c r="M105" s="381"/>
      <c r="N105" s="381"/>
    </row>
    <row r="106" spans="1:14" ht="15" customHeight="1">
      <c r="A106" s="1" t="str">
        <f>A17</f>
        <v>O</v>
      </c>
      <c r="B106" s="290" t="s">
        <v>17</v>
      </c>
      <c r="C106" s="290"/>
      <c r="D106" s="291">
        <v>155</v>
      </c>
      <c r="E106" s="291"/>
      <c r="F106" s="291"/>
      <c r="G106" s="291"/>
      <c r="H106" s="208"/>
      <c r="I106" s="382"/>
      <c r="J106" s="381"/>
      <c r="K106" s="381"/>
      <c r="L106" s="381"/>
      <c r="M106" s="381"/>
      <c r="N106" s="381"/>
    </row>
    <row r="107" spans="1:14" ht="15">
      <c r="A107" s="1"/>
      <c r="B107" s="278" t="s">
        <v>86</v>
      </c>
      <c r="C107" s="278"/>
      <c r="D107" s="279"/>
      <c r="E107" s="279"/>
      <c r="F107" s="279"/>
      <c r="G107" s="279"/>
      <c r="H107" s="208"/>
      <c r="I107" s="382"/>
      <c r="J107" s="381"/>
      <c r="K107" s="381"/>
      <c r="L107" s="381"/>
      <c r="M107" s="381"/>
      <c r="N107" s="381"/>
    </row>
    <row r="108" spans="1:14" ht="30">
      <c r="A108" s="1" t="str">
        <f>A18</f>
        <v>O</v>
      </c>
      <c r="B108" s="309" t="s">
        <v>87</v>
      </c>
      <c r="C108" s="272"/>
      <c r="D108" s="273">
        <v>-55</v>
      </c>
      <c r="E108" s="273">
        <v>-34</v>
      </c>
      <c r="F108" s="273">
        <v>-33</v>
      </c>
      <c r="G108" s="273">
        <v>116</v>
      </c>
      <c r="H108" s="18"/>
      <c r="I108" s="382"/>
      <c r="J108" s="381"/>
      <c r="K108" s="381"/>
      <c r="L108" s="381"/>
      <c r="M108" s="381"/>
      <c r="N108" s="381"/>
    </row>
    <row r="109" spans="1:14" ht="15">
      <c r="A109" s="1" t="str">
        <f>A19</f>
        <v>F</v>
      </c>
      <c r="B109" s="314" t="s">
        <v>19</v>
      </c>
      <c r="C109" s="274"/>
      <c r="D109" s="275">
        <v>-246</v>
      </c>
      <c r="E109" s="275">
        <v>-303</v>
      </c>
      <c r="F109" s="275">
        <v>-546</v>
      </c>
      <c r="G109" s="275">
        <v>149</v>
      </c>
      <c r="H109" s="18"/>
      <c r="I109" s="382"/>
      <c r="J109" s="381"/>
      <c r="K109" s="381"/>
      <c r="L109" s="381"/>
      <c r="M109" s="381"/>
      <c r="N109" s="381"/>
    </row>
    <row r="110" spans="1:14" ht="15">
      <c r="A110" s="1" t="str">
        <f>A20</f>
        <v>O</v>
      </c>
      <c r="B110" s="309" t="s">
        <v>20</v>
      </c>
      <c r="C110" s="272"/>
      <c r="D110" s="273">
        <v>97</v>
      </c>
      <c r="E110" s="273">
        <v>83</v>
      </c>
      <c r="F110" s="273">
        <v>91</v>
      </c>
      <c r="G110" s="273">
        <v>-78</v>
      </c>
      <c r="H110" s="18"/>
      <c r="I110" s="382"/>
      <c r="J110" s="381"/>
      <c r="K110" s="381"/>
      <c r="L110" s="381"/>
      <c r="M110" s="381"/>
      <c r="N110" s="381"/>
    </row>
    <row r="111" spans="1:14" ht="15">
      <c r="A111" s="1"/>
      <c r="B111" s="203"/>
      <c r="C111" s="180"/>
      <c r="D111" s="204">
        <f>SUM(D104:D110)</f>
        <v>-1670</v>
      </c>
      <c r="E111" s="204">
        <f t="shared" ref="E111:G111" si="15">SUM(E104:E110)</f>
        <v>1430</v>
      </c>
      <c r="F111" s="204">
        <f t="shared" si="15"/>
        <v>-4619</v>
      </c>
      <c r="G111" s="204">
        <f t="shared" si="15"/>
        <v>-1778</v>
      </c>
      <c r="H111" s="18"/>
      <c r="I111" s="382"/>
      <c r="J111" s="381"/>
      <c r="K111" s="381"/>
      <c r="L111" s="381"/>
      <c r="M111" s="381"/>
      <c r="N111" s="381"/>
    </row>
    <row r="112" spans="1:14" ht="15">
      <c r="A112" s="1"/>
      <c r="B112" s="201"/>
      <c r="C112" s="194"/>
      <c r="D112" s="202">
        <f>SUM(D102,D111)</f>
        <v>-1113</v>
      </c>
      <c r="E112" s="202">
        <f t="shared" ref="E112:G112" si="16">SUM(E102,E111)</f>
        <v>1482</v>
      </c>
      <c r="F112" s="202">
        <f t="shared" si="16"/>
        <v>-5798</v>
      </c>
      <c r="G112" s="202">
        <f t="shared" si="16"/>
        <v>-1482</v>
      </c>
      <c r="H112" s="18"/>
      <c r="I112" s="382"/>
      <c r="J112" s="381"/>
      <c r="K112" s="381"/>
      <c r="L112" s="381"/>
      <c r="M112" s="381"/>
      <c r="N112" s="381"/>
    </row>
    <row r="113" spans="1:14" ht="30">
      <c r="A113" s="1"/>
      <c r="B113" s="198" t="s">
        <v>88</v>
      </c>
      <c r="C113" s="199"/>
      <c r="D113" s="200">
        <f>SUM(D96,D112)</f>
        <v>6523</v>
      </c>
      <c r="E113" s="200">
        <f t="shared" ref="E113:G113" si="17">SUM(E96,E112)</f>
        <v>9801</v>
      </c>
      <c r="F113" s="200">
        <f t="shared" si="17"/>
        <v>619</v>
      </c>
      <c r="G113" s="200">
        <f t="shared" si="17"/>
        <v>6250</v>
      </c>
      <c r="H113" s="18"/>
      <c r="I113" s="382"/>
      <c r="J113" s="381"/>
      <c r="K113" s="381"/>
      <c r="L113" s="381"/>
      <c r="M113" s="381"/>
      <c r="N113" s="381"/>
    </row>
    <row r="114" spans="1:14" ht="15">
      <c r="A114" s="1"/>
      <c r="B114" s="1"/>
      <c r="C114" s="1"/>
      <c r="D114" s="2"/>
      <c r="E114" s="2"/>
      <c r="F114" s="2"/>
      <c r="G114" s="2"/>
      <c r="H114" s="18"/>
      <c r="I114" s="382"/>
      <c r="J114" s="381"/>
      <c r="K114" s="381"/>
      <c r="L114" s="381"/>
      <c r="M114" s="381"/>
      <c r="N114" s="381"/>
    </row>
    <row r="115" spans="1:14" ht="16.5">
      <c r="A115" s="11"/>
      <c r="B115" s="360" t="s">
        <v>89</v>
      </c>
      <c r="C115" s="209"/>
      <c r="D115" s="361"/>
      <c r="E115" s="361"/>
      <c r="F115" s="361"/>
      <c r="G115" s="361"/>
      <c r="H115" s="18"/>
      <c r="I115" s="382"/>
      <c r="J115" s="381"/>
      <c r="K115" s="381"/>
      <c r="L115" s="381"/>
      <c r="M115" s="381"/>
      <c r="N115" s="381"/>
    </row>
    <row r="116" spans="1:14" ht="30">
      <c r="A116" s="11"/>
      <c r="B116" s="207" t="s">
        <v>90</v>
      </c>
      <c r="C116" s="208"/>
      <c r="D116" s="208"/>
      <c r="E116" s="208"/>
      <c r="F116" s="208"/>
      <c r="G116" s="208"/>
      <c r="H116" s="18"/>
      <c r="I116" s="382"/>
      <c r="J116" s="381"/>
      <c r="K116" s="381"/>
      <c r="L116" s="381"/>
      <c r="M116" s="381"/>
      <c r="N116" s="381"/>
    </row>
    <row r="117" spans="1:14" ht="15">
      <c r="A117" s="11"/>
      <c r="B117" s="207"/>
      <c r="C117" s="208"/>
      <c r="D117" s="208"/>
      <c r="E117" s="208"/>
      <c r="F117" s="208"/>
      <c r="G117" s="208"/>
      <c r="H117" s="18"/>
      <c r="I117" s="382"/>
      <c r="J117" s="381"/>
      <c r="K117" s="381"/>
      <c r="L117" s="381"/>
      <c r="M117" s="381"/>
      <c r="N117" s="381"/>
    </row>
    <row r="118" spans="1:14" ht="15">
      <c r="A118" s="11"/>
      <c r="C118" s="18"/>
      <c r="D118" s="17"/>
      <c r="E118" s="17"/>
      <c r="F118" s="17"/>
      <c r="G118" s="18"/>
      <c r="H118" s="18"/>
      <c r="I118" s="382"/>
      <c r="J118" s="381"/>
      <c r="K118" s="381"/>
      <c r="L118" s="381"/>
      <c r="M118" s="381"/>
      <c r="N118" s="381"/>
    </row>
    <row r="119" spans="1:14" ht="15">
      <c r="A119" s="11"/>
      <c r="B119" s="16"/>
      <c r="C119" s="18"/>
      <c r="D119" s="17"/>
      <c r="E119" s="17"/>
      <c r="F119" s="17"/>
      <c r="G119" s="18"/>
      <c r="H119" s="18"/>
      <c r="I119" s="382"/>
      <c r="J119" s="381"/>
      <c r="K119" s="381"/>
      <c r="L119" s="381"/>
      <c r="M119" s="381"/>
      <c r="N119" s="381"/>
    </row>
    <row r="120" spans="1:14" ht="15">
      <c r="A120" s="11"/>
      <c r="B120" s="16"/>
      <c r="C120" s="18"/>
      <c r="D120" s="17"/>
      <c r="E120" s="17"/>
      <c r="F120" s="17"/>
      <c r="G120" s="18"/>
      <c r="H120" s="18"/>
      <c r="I120" s="382"/>
      <c r="J120" s="381"/>
      <c r="K120" s="381"/>
      <c r="L120" s="381"/>
      <c r="M120" s="381"/>
      <c r="N120" s="381"/>
    </row>
    <row r="121" spans="1:14" ht="15">
      <c r="A121" s="11"/>
      <c r="B121" s="16"/>
      <c r="C121" s="18"/>
      <c r="D121" s="17"/>
      <c r="E121" s="17"/>
      <c r="F121" s="17"/>
      <c r="G121" s="18"/>
      <c r="H121" s="18"/>
      <c r="I121" s="382"/>
      <c r="J121" s="381"/>
      <c r="K121" s="381"/>
      <c r="L121" s="381"/>
      <c r="M121" s="381"/>
      <c r="N121" s="381"/>
    </row>
    <row r="122" spans="1:14" ht="15">
      <c r="A122" s="11"/>
      <c r="B122" s="16"/>
      <c r="C122" s="18"/>
      <c r="D122" s="17"/>
      <c r="E122" s="17"/>
      <c r="F122" s="17"/>
      <c r="G122" s="18"/>
      <c r="H122" s="18"/>
      <c r="I122" s="382"/>
      <c r="J122" s="381"/>
      <c r="K122" s="381"/>
      <c r="L122" s="381"/>
      <c r="M122" s="381"/>
      <c r="N122" s="381"/>
    </row>
    <row r="123" spans="1:14" ht="15">
      <c r="A123" s="11"/>
      <c r="B123" s="16"/>
      <c r="C123" s="18"/>
      <c r="D123" s="17"/>
      <c r="E123" s="17"/>
      <c r="F123" s="17"/>
      <c r="G123" s="18"/>
      <c r="H123" s="18"/>
      <c r="I123" s="382"/>
      <c r="J123" s="381"/>
      <c r="K123" s="381"/>
      <c r="L123" s="381"/>
      <c r="M123" s="381"/>
      <c r="N123" s="381"/>
    </row>
    <row r="124" spans="1:14" ht="15">
      <c r="A124" s="11"/>
      <c r="B124" s="16"/>
      <c r="C124" s="18"/>
      <c r="D124" s="17"/>
      <c r="E124" s="17"/>
      <c r="F124" s="17"/>
      <c r="G124" s="18"/>
      <c r="H124" s="18"/>
      <c r="I124" s="382"/>
      <c r="J124" s="381"/>
      <c r="K124" s="381"/>
      <c r="L124" s="381"/>
      <c r="M124" s="381"/>
      <c r="N124" s="381"/>
    </row>
    <row r="125" spans="1:14" ht="15">
      <c r="A125" s="11"/>
      <c r="B125" s="16"/>
      <c r="C125" s="18"/>
      <c r="D125" s="17"/>
      <c r="E125" s="17"/>
      <c r="F125" s="17"/>
      <c r="G125" s="18"/>
      <c r="H125" s="18"/>
      <c r="I125" s="382"/>
      <c r="J125" s="381"/>
      <c r="K125" s="381"/>
      <c r="L125" s="381"/>
      <c r="M125" s="381"/>
      <c r="N125" s="381"/>
    </row>
    <row r="126" spans="1:14" ht="15">
      <c r="A126" s="11"/>
      <c r="B126" s="16"/>
      <c r="C126" s="18"/>
      <c r="D126" s="17"/>
      <c r="E126" s="17"/>
      <c r="F126" s="17"/>
      <c r="G126" s="18"/>
      <c r="H126" s="18"/>
      <c r="I126" s="382"/>
      <c r="J126" s="381"/>
      <c r="K126" s="381"/>
      <c r="L126" s="381"/>
      <c r="M126" s="381"/>
      <c r="N126" s="381"/>
    </row>
    <row r="127" spans="1:14" ht="15">
      <c r="A127" s="11"/>
      <c r="B127" s="16"/>
      <c r="C127" s="18"/>
      <c r="D127" s="17"/>
      <c r="E127" s="17"/>
      <c r="F127" s="17"/>
      <c r="G127" s="18"/>
      <c r="H127" s="18"/>
      <c r="I127" s="382"/>
      <c r="J127" s="381"/>
      <c r="K127" s="381"/>
      <c r="L127" s="381"/>
      <c r="M127" s="381"/>
      <c r="N127" s="381"/>
    </row>
    <row r="128" spans="1:14" ht="15">
      <c r="A128" s="11"/>
      <c r="B128" s="16"/>
      <c r="C128" s="18"/>
      <c r="D128" s="17"/>
      <c r="E128" s="17"/>
      <c r="F128" s="17"/>
      <c r="G128" s="18"/>
      <c r="H128" s="18"/>
      <c r="I128" s="382"/>
      <c r="J128" s="381"/>
      <c r="K128" s="381"/>
      <c r="L128" s="381"/>
      <c r="M128" s="381"/>
      <c r="N128" s="381"/>
    </row>
    <row r="129" spans="1:14" ht="15">
      <c r="A129" s="11"/>
      <c r="B129" s="16"/>
      <c r="C129" s="18"/>
      <c r="D129" s="17"/>
      <c r="E129" s="17"/>
      <c r="F129" s="17"/>
      <c r="G129" s="18"/>
      <c r="H129" s="18"/>
      <c r="I129" s="382"/>
      <c r="J129" s="381"/>
      <c r="K129" s="381"/>
      <c r="L129" s="381"/>
      <c r="M129" s="381"/>
      <c r="N129" s="381"/>
    </row>
    <row r="130" spans="1:14" ht="15">
      <c r="A130" s="11"/>
      <c r="B130" s="16"/>
      <c r="C130" s="18"/>
      <c r="D130" s="17"/>
      <c r="E130" s="17"/>
      <c r="F130" s="17"/>
      <c r="G130" s="18"/>
      <c r="H130" s="18"/>
      <c r="I130" s="382"/>
      <c r="J130" s="381"/>
      <c r="K130" s="381"/>
      <c r="L130" s="381"/>
      <c r="M130" s="381"/>
      <c r="N130" s="381"/>
    </row>
    <row r="131" spans="1:14" ht="15">
      <c r="A131" s="11"/>
      <c r="B131" s="16"/>
      <c r="C131" s="18"/>
      <c r="D131" s="17"/>
      <c r="E131" s="17"/>
      <c r="F131" s="17"/>
      <c r="G131" s="18"/>
      <c r="H131" s="18"/>
      <c r="I131" s="382"/>
      <c r="J131" s="381"/>
      <c r="K131" s="381"/>
      <c r="L131" s="381"/>
      <c r="M131" s="381"/>
      <c r="N131" s="381"/>
    </row>
    <row r="132" spans="1:14" ht="15">
      <c r="A132" s="11"/>
      <c r="B132" s="16"/>
      <c r="C132" s="18"/>
      <c r="D132" s="17"/>
      <c r="E132" s="17"/>
      <c r="F132" s="17"/>
      <c r="G132" s="18"/>
      <c r="H132" s="18"/>
      <c r="I132" s="382"/>
      <c r="J132" s="381"/>
      <c r="K132" s="381"/>
      <c r="L132" s="381"/>
      <c r="M132" s="381"/>
      <c r="N132" s="381"/>
    </row>
    <row r="133" spans="1:14" ht="15">
      <c r="A133" s="11"/>
      <c r="B133" s="16"/>
      <c r="C133" s="18"/>
      <c r="D133" s="17"/>
      <c r="E133" s="17"/>
      <c r="F133" s="17"/>
      <c r="G133" s="18"/>
      <c r="H133" s="18"/>
      <c r="I133" s="382"/>
      <c r="J133" s="381"/>
      <c r="K133" s="381"/>
      <c r="L133" s="381"/>
      <c r="M133" s="381"/>
      <c r="N133" s="381"/>
    </row>
    <row r="134" spans="1:14" ht="15">
      <c r="A134" s="11"/>
      <c r="B134" s="16"/>
      <c r="C134" s="18"/>
      <c r="D134" s="17"/>
      <c r="E134" s="17"/>
      <c r="F134" s="17"/>
      <c r="G134" s="18"/>
      <c r="H134" s="18"/>
      <c r="I134" s="382"/>
      <c r="J134" s="381"/>
      <c r="K134" s="381"/>
      <c r="L134" s="381"/>
      <c r="M134" s="381"/>
      <c r="N134" s="381"/>
    </row>
    <row r="135" spans="1:14" ht="15">
      <c r="A135" s="11"/>
      <c r="B135" s="16"/>
      <c r="C135" s="18"/>
      <c r="D135" s="17"/>
      <c r="E135" s="17"/>
      <c r="F135" s="17"/>
      <c r="G135" s="18"/>
      <c r="H135" s="18"/>
      <c r="I135" s="382"/>
      <c r="J135" s="381"/>
      <c r="K135" s="381"/>
      <c r="L135" s="381"/>
      <c r="M135" s="381"/>
      <c r="N135" s="381"/>
    </row>
    <row r="136" spans="1:14" ht="15">
      <c r="A136" s="11"/>
      <c r="B136" s="16"/>
      <c r="C136" s="18"/>
      <c r="D136" s="17"/>
      <c r="E136" s="17"/>
      <c r="F136" s="17"/>
      <c r="G136" s="18"/>
      <c r="H136" s="18"/>
      <c r="I136" s="382"/>
      <c r="J136" s="381"/>
      <c r="K136" s="381"/>
      <c r="L136" s="381"/>
      <c r="M136" s="381"/>
      <c r="N136" s="381"/>
    </row>
    <row r="137" spans="1:14" ht="15">
      <c r="A137" s="11"/>
      <c r="B137" s="16"/>
      <c r="C137" s="18"/>
      <c r="D137" s="17"/>
      <c r="E137" s="17"/>
      <c r="F137" s="17"/>
      <c r="G137" s="18"/>
      <c r="H137" s="18"/>
      <c r="I137" s="382"/>
      <c r="J137" s="381"/>
      <c r="K137" s="381"/>
      <c r="L137" s="381"/>
      <c r="M137" s="381"/>
      <c r="N137" s="381"/>
    </row>
    <row r="138" spans="1:14" ht="15">
      <c r="A138" s="11"/>
      <c r="B138" s="16"/>
      <c r="C138" s="18"/>
      <c r="D138" s="17"/>
      <c r="E138" s="17"/>
      <c r="F138" s="17"/>
      <c r="G138" s="18"/>
      <c r="H138" s="11"/>
      <c r="I138" s="382"/>
      <c r="J138" s="381"/>
      <c r="K138" s="381"/>
      <c r="L138" s="381"/>
      <c r="M138" s="381"/>
      <c r="N138" s="381"/>
    </row>
    <row r="139" spans="1:14" ht="15">
      <c r="B139" s="16"/>
      <c r="C139" s="18"/>
      <c r="D139" s="17"/>
      <c r="E139" s="17"/>
      <c r="F139" s="17"/>
      <c r="G139" s="18"/>
    </row>
    <row r="140" spans="1:14" ht="15">
      <c r="B140" s="16"/>
      <c r="C140" s="18"/>
      <c r="D140" s="17"/>
      <c r="E140" s="17"/>
      <c r="F140" s="17"/>
      <c r="G140" s="18"/>
    </row>
    <row r="141" spans="1:14" ht="15">
      <c r="B141" s="16"/>
      <c r="C141" s="18"/>
      <c r="D141" s="17"/>
      <c r="E141" s="17"/>
      <c r="F141" s="17"/>
      <c r="G141" s="18"/>
    </row>
    <row r="142" spans="1:14" ht="15">
      <c r="B142" s="16"/>
      <c r="C142" s="18"/>
      <c r="D142" s="17"/>
      <c r="E142" s="17"/>
      <c r="F142" s="17"/>
      <c r="G142" s="18"/>
    </row>
    <row r="143" spans="1:14" ht="15">
      <c r="B143" s="16"/>
      <c r="C143" s="18"/>
      <c r="D143" s="17"/>
      <c r="E143" s="17"/>
      <c r="F143" s="17"/>
      <c r="G143" s="18"/>
    </row>
    <row r="144" spans="1:14" ht="15">
      <c r="B144" s="16"/>
      <c r="C144" s="18"/>
      <c r="D144" s="17"/>
      <c r="E144" s="17"/>
      <c r="F144" s="17"/>
      <c r="G144" s="18"/>
    </row>
    <row r="145" spans="2:7" ht="15">
      <c r="B145" s="16"/>
      <c r="C145" s="18"/>
      <c r="D145" s="17"/>
      <c r="E145" s="17"/>
      <c r="F145" s="17"/>
      <c r="G145" s="18"/>
    </row>
    <row r="146" spans="2:7" ht="15">
      <c r="B146" s="16"/>
      <c r="C146" s="18"/>
      <c r="D146" s="17"/>
      <c r="E146" s="17"/>
      <c r="F146" s="17"/>
      <c r="G146" s="18"/>
    </row>
    <row r="147" spans="2:7" ht="15">
      <c r="B147" s="16"/>
      <c r="C147" s="18"/>
      <c r="D147" s="17"/>
      <c r="E147" s="17"/>
      <c r="F147" s="17"/>
      <c r="G147" s="18"/>
    </row>
    <row r="148" spans="2:7" ht="15">
      <c r="B148" s="11"/>
      <c r="C148" s="11"/>
      <c r="D148" s="10"/>
      <c r="E148" s="10"/>
      <c r="F148" s="10"/>
      <c r="G148" s="11"/>
    </row>
  </sheetData>
  <mergeCells count="13">
    <mergeCell ref="I1:N1"/>
    <mergeCell ref="I21:N21"/>
    <mergeCell ref="I22:N138"/>
    <mergeCell ref="I2:N20"/>
    <mergeCell ref="B2:G2"/>
    <mergeCell ref="B3:G3"/>
    <mergeCell ref="B4:G4"/>
    <mergeCell ref="B76:G76"/>
    <mergeCell ref="B32:G32"/>
    <mergeCell ref="B34:G34"/>
    <mergeCell ref="B74:G74"/>
    <mergeCell ref="B75:G75"/>
    <mergeCell ref="B33:G33"/>
  </mergeCells>
  <phoneticPr fontId="10" type="noConversion"/>
  <pageMargins left="0.19" right="0.16" top="0.18" bottom="0.19" header="0.23" footer="0.19"/>
  <pageSetup paperSize="9" orientation="landscape"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79998168889431442"/>
  </sheetPr>
  <dimension ref="A1:W758"/>
  <sheetViews>
    <sheetView tabSelected="1" topLeftCell="B2" workbookViewId="0">
      <selection activeCell="W14" sqref="W14"/>
    </sheetView>
  </sheetViews>
  <sheetFormatPr defaultRowHeight="12.75"/>
  <cols>
    <col min="1" max="1" width="3" customWidth="1"/>
    <col min="2" max="2" width="84.7109375" customWidth="1"/>
    <col min="3" max="3" width="11.28515625" hidden="1" customWidth="1"/>
    <col min="4" max="4" width="5.5703125" hidden="1" customWidth="1"/>
    <col min="5" max="9" width="0" hidden="1" customWidth="1"/>
    <col min="10" max="10" width="13.7109375" style="80" customWidth="1"/>
    <col min="11" max="11" width="13.7109375" style="87" customWidth="1"/>
    <col min="12" max="12" width="13.7109375" style="118" customWidth="1"/>
    <col min="13" max="13" width="13.7109375" style="81" customWidth="1"/>
  </cols>
  <sheetData>
    <row r="1" spans="1:21" ht="16.5">
      <c r="A1" s="40"/>
      <c r="B1" s="40"/>
      <c r="C1" s="41"/>
      <c r="D1" s="41"/>
      <c r="E1" s="41"/>
      <c r="F1" s="40"/>
      <c r="G1" s="41"/>
      <c r="H1" s="41"/>
      <c r="I1" s="41"/>
      <c r="J1" s="112"/>
      <c r="K1" s="114"/>
      <c r="L1" s="114"/>
      <c r="M1" s="114"/>
      <c r="N1" s="42"/>
      <c r="O1" s="40"/>
      <c r="P1" s="410" t="s">
        <v>0</v>
      </c>
      <c r="Q1" s="400"/>
      <c r="R1" s="400"/>
      <c r="S1" s="400"/>
      <c r="T1" s="400"/>
      <c r="U1" s="400"/>
    </row>
    <row r="2" spans="1:21" ht="16.5">
      <c r="A2" s="42"/>
      <c r="B2" s="398" t="str">
        <f>+'Financial Statements'!B2:G2</f>
        <v>Power Assets</v>
      </c>
      <c r="C2" s="408"/>
      <c r="D2" s="408"/>
      <c r="E2" s="408"/>
      <c r="F2" s="408"/>
      <c r="G2" s="408"/>
      <c r="H2" s="408"/>
      <c r="I2" s="408"/>
      <c r="J2" s="408"/>
      <c r="K2" s="408"/>
      <c r="L2" s="408"/>
      <c r="M2" s="408"/>
      <c r="N2" s="42"/>
      <c r="O2" s="40"/>
      <c r="P2" s="411" t="s">
        <v>91</v>
      </c>
      <c r="Q2" s="412"/>
      <c r="R2" s="412"/>
      <c r="S2" s="412"/>
      <c r="T2" s="412"/>
      <c r="U2" s="412"/>
    </row>
    <row r="3" spans="1:21" ht="16.5">
      <c r="A3" s="42"/>
      <c r="B3" s="402" t="s">
        <v>92</v>
      </c>
      <c r="C3" s="400"/>
      <c r="D3" s="400"/>
      <c r="E3" s="400"/>
      <c r="F3" s="400"/>
      <c r="G3" s="400"/>
      <c r="H3" s="400"/>
      <c r="I3" s="400"/>
      <c r="J3" s="400"/>
      <c r="K3" s="400"/>
      <c r="L3" s="400"/>
      <c r="M3" s="400"/>
      <c r="N3" s="42"/>
      <c r="O3" s="40"/>
      <c r="P3" s="413"/>
      <c r="Q3" s="412"/>
      <c r="R3" s="412"/>
      <c r="S3" s="412"/>
      <c r="T3" s="412"/>
      <c r="U3" s="412"/>
    </row>
    <row r="4" spans="1:21" ht="15.75">
      <c r="A4" s="42"/>
      <c r="B4" s="403" t="str">
        <f>+'Financial Statements'!B4:G4</f>
        <v>as at 31 December</v>
      </c>
      <c r="C4" s="409"/>
      <c r="D4" s="409"/>
      <c r="E4" s="409"/>
      <c r="F4" s="409"/>
      <c r="G4" s="409"/>
      <c r="H4" s="409"/>
      <c r="I4" s="409"/>
      <c r="J4" s="409"/>
      <c r="K4" s="409"/>
      <c r="L4" s="409"/>
      <c r="M4" s="409"/>
      <c r="N4" s="42"/>
      <c r="O4" s="40"/>
      <c r="P4" s="413"/>
      <c r="Q4" s="412"/>
      <c r="R4" s="412"/>
      <c r="S4" s="412"/>
      <c r="T4" s="412"/>
      <c r="U4" s="412"/>
    </row>
    <row r="5" spans="1:21" ht="15">
      <c r="A5" s="40"/>
      <c r="B5" s="42"/>
      <c r="C5" s="43"/>
      <c r="D5" s="43">
        <v>2004</v>
      </c>
      <c r="E5" s="43">
        <v>2005</v>
      </c>
      <c r="F5" s="43">
        <v>2006</v>
      </c>
      <c r="G5" s="43">
        <v>2007</v>
      </c>
      <c r="H5" s="43">
        <v>2008</v>
      </c>
      <c r="I5" s="43">
        <v>2009</v>
      </c>
      <c r="J5" s="138">
        <f>+'Financial Statements'!D5</f>
        <v>2018</v>
      </c>
      <c r="K5" s="138">
        <f>+'Financial Statements'!E5</f>
        <v>2017</v>
      </c>
      <c r="L5" s="138">
        <f>+'Financial Statements'!F5</f>
        <v>2016</v>
      </c>
      <c r="M5" s="138">
        <f>+'Financial Statements'!G5</f>
        <v>2015</v>
      </c>
      <c r="N5" s="42"/>
      <c r="O5" s="40"/>
      <c r="P5" s="413"/>
      <c r="Q5" s="412"/>
      <c r="R5" s="412"/>
      <c r="S5" s="412"/>
      <c r="T5" s="412"/>
      <c r="U5" s="412"/>
    </row>
    <row r="6" spans="1:21" ht="15.75" thickBot="1">
      <c r="A6" s="40"/>
      <c r="B6" s="42"/>
      <c r="C6" s="113"/>
      <c r="D6" s="44" t="s">
        <v>93</v>
      </c>
      <c r="E6" s="44" t="s">
        <v>93</v>
      </c>
      <c r="F6" s="44" t="s">
        <v>93</v>
      </c>
      <c r="G6" s="44" t="s">
        <v>93</v>
      </c>
      <c r="H6" s="44" t="s">
        <v>93</v>
      </c>
      <c r="I6" s="44" t="s">
        <v>93</v>
      </c>
      <c r="J6" s="44" t="str">
        <f>+K6</f>
        <v>HK$'000</v>
      </c>
      <c r="K6" s="44" t="str">
        <f>+M6</f>
        <v>HK$'000</v>
      </c>
      <c r="L6" s="44" t="str">
        <f>+M6</f>
        <v>HK$'000</v>
      </c>
      <c r="M6" s="135" t="str">
        <f>+'Financial Statements'!G6</f>
        <v>HK$'000</v>
      </c>
      <c r="N6" s="42"/>
      <c r="O6" s="40"/>
      <c r="P6" s="413"/>
      <c r="Q6" s="412"/>
      <c r="R6" s="412"/>
      <c r="S6" s="412"/>
      <c r="T6" s="412"/>
      <c r="U6" s="412"/>
    </row>
    <row r="7" spans="1:21" ht="15">
      <c r="A7" s="40"/>
      <c r="B7" s="42"/>
      <c r="C7" s="45"/>
      <c r="D7" s="45"/>
      <c r="E7" s="45"/>
      <c r="F7" s="45"/>
      <c r="G7" s="45"/>
      <c r="H7" s="45"/>
      <c r="I7" s="45"/>
      <c r="J7" s="205"/>
      <c r="K7" s="205"/>
      <c r="L7" s="205"/>
      <c r="M7" s="205"/>
      <c r="N7" s="42"/>
      <c r="O7" s="40"/>
      <c r="P7" s="413"/>
      <c r="Q7" s="412"/>
      <c r="R7" s="412"/>
      <c r="S7" s="412"/>
      <c r="T7" s="412"/>
      <c r="U7" s="412"/>
    </row>
    <row r="8" spans="1:21" ht="15">
      <c r="A8" s="42"/>
      <c r="B8" s="7" t="str">
        <f>'Financial Statements'!B8</f>
        <v>Opening balance</v>
      </c>
      <c r="C8" s="70"/>
      <c r="D8" s="70"/>
      <c r="E8" s="70"/>
      <c r="F8" s="71"/>
      <c r="G8" s="70"/>
      <c r="H8" s="70"/>
      <c r="I8" s="70"/>
      <c r="J8" s="370">
        <f>'Financial Statements'!D8</f>
        <v>95816</v>
      </c>
      <c r="K8" s="370">
        <f>'Financial Statements'!E8</f>
        <v>118411</v>
      </c>
      <c r="L8" s="370">
        <f>'Financial Statements'!F8</f>
        <v>123597</v>
      </c>
      <c r="M8" s="370">
        <f>'Financial Statements'!G8</f>
        <v>123088</v>
      </c>
      <c r="N8" s="42"/>
      <c r="O8" s="42"/>
      <c r="P8" s="413"/>
      <c r="Q8" s="412"/>
      <c r="R8" s="412"/>
      <c r="S8" s="412"/>
      <c r="T8" s="412"/>
      <c r="U8" s="412"/>
    </row>
    <row r="9" spans="1:21" ht="15">
      <c r="A9" s="40"/>
      <c r="B9" s="8" t="str">
        <f>'Financial Statements'!B9</f>
        <v>Changes in equity</v>
      </c>
      <c r="C9" s="50"/>
      <c r="D9" s="50"/>
      <c r="E9" s="50"/>
      <c r="F9" s="269"/>
      <c r="G9" s="50"/>
      <c r="H9" s="50"/>
      <c r="I9" s="50"/>
      <c r="J9" s="374"/>
      <c r="K9" s="374"/>
      <c r="L9" s="374"/>
      <c r="M9" s="374"/>
      <c r="N9" s="42"/>
      <c r="O9" s="40"/>
      <c r="P9" s="413"/>
      <c r="Q9" s="412"/>
      <c r="R9" s="412"/>
      <c r="S9" s="412"/>
      <c r="T9" s="412"/>
      <c r="U9" s="412"/>
    </row>
    <row r="10" spans="1:21" ht="15">
      <c r="A10" s="40"/>
      <c r="B10" s="324" t="str">
        <f>'Financial Statements'!B10</f>
        <v>Profit for the year</v>
      </c>
      <c r="C10" s="70"/>
      <c r="D10" s="70"/>
      <c r="E10" s="70"/>
      <c r="F10" s="71"/>
      <c r="G10" s="70"/>
      <c r="H10" s="70"/>
      <c r="I10" s="70"/>
      <c r="J10" s="370">
        <f>'Financial Statements'!D10</f>
        <v>7636</v>
      </c>
      <c r="K10" s="370">
        <f>'Financial Statements'!E10</f>
        <v>8319</v>
      </c>
      <c r="L10" s="370">
        <f>'Financial Statements'!F10</f>
        <v>6417</v>
      </c>
      <c r="M10" s="370">
        <f>'Financial Statements'!G10</f>
        <v>7732</v>
      </c>
      <c r="N10" s="42"/>
      <c r="O10" s="40"/>
      <c r="P10" s="413"/>
      <c r="Q10" s="412"/>
      <c r="R10" s="412"/>
      <c r="S10" s="412"/>
      <c r="T10" s="412"/>
      <c r="U10" s="412"/>
    </row>
    <row r="11" spans="1:21" ht="15">
      <c r="A11" s="40"/>
      <c r="B11" s="210" t="s">
        <v>94</v>
      </c>
      <c r="C11" s="52"/>
      <c r="D11" s="52"/>
      <c r="E11" s="52"/>
      <c r="F11" s="53"/>
      <c r="G11" s="52"/>
      <c r="H11" s="52"/>
      <c r="I11" s="52"/>
      <c r="J11" s="336"/>
      <c r="K11" s="336"/>
      <c r="L11" s="336"/>
      <c r="M11" s="336"/>
      <c r="N11" s="42"/>
      <c r="O11" s="40"/>
      <c r="P11" s="413"/>
      <c r="Q11" s="412"/>
      <c r="R11" s="412"/>
      <c r="S11" s="412"/>
      <c r="T11" s="412"/>
      <c r="U11" s="412"/>
    </row>
    <row r="12" spans="1:21" ht="15">
      <c r="A12" s="40"/>
      <c r="B12" s="69" t="str">
        <f>'Financial Statements'!B12</f>
        <v>Remeasurement of net defined benefit asset/liability</v>
      </c>
      <c r="C12" s="70"/>
      <c r="D12" s="70"/>
      <c r="E12" s="70"/>
      <c r="F12" s="71"/>
      <c r="G12" s="70"/>
      <c r="H12" s="70"/>
      <c r="I12" s="70"/>
      <c r="J12" s="370">
        <f>'Financial Statements'!D12</f>
        <v>-20</v>
      </c>
      <c r="K12" s="370">
        <f>'Financial Statements'!E12</f>
        <v>29</v>
      </c>
      <c r="L12" s="370">
        <f>'Financial Statements'!F12</f>
        <v>-3</v>
      </c>
      <c r="M12" s="370">
        <f>'Financial Statements'!G12</f>
        <v>-17</v>
      </c>
      <c r="N12" s="42"/>
      <c r="O12" s="40"/>
      <c r="P12" s="413"/>
      <c r="Q12" s="412"/>
      <c r="R12" s="412"/>
      <c r="S12" s="412"/>
      <c r="T12" s="412"/>
      <c r="U12" s="412"/>
    </row>
    <row r="13" spans="1:21" ht="15">
      <c r="A13" s="40"/>
      <c r="B13" s="8" t="str">
        <f>'Financial Statements'!B15</f>
        <v>Exchange difference on translating operations outside Hong Kong, including joint ventures
and associates</v>
      </c>
      <c r="C13" s="50"/>
      <c r="D13" s="50"/>
      <c r="E13" s="50"/>
      <c r="F13" s="269"/>
      <c r="G13" s="50"/>
      <c r="H13" s="50"/>
      <c r="I13" s="50"/>
      <c r="J13" s="374">
        <f>'Financial Statements'!D15</f>
        <v>-3592</v>
      </c>
      <c r="K13" s="374">
        <f>'Financial Statements'!E15</f>
        <v>4111</v>
      </c>
      <c r="L13" s="374">
        <f>'Financial Statements'!F15</f>
        <v>-5738</v>
      </c>
      <c r="M13" s="374">
        <f>'Financial Statements'!G15</f>
        <v>-3004</v>
      </c>
      <c r="N13" s="42"/>
      <c r="O13" s="40"/>
      <c r="P13" s="413"/>
      <c r="Q13" s="412"/>
      <c r="R13" s="412"/>
      <c r="S13" s="412"/>
      <c r="T13" s="412"/>
      <c r="U13" s="412"/>
    </row>
    <row r="14" spans="1:21" ht="15">
      <c r="A14" s="40"/>
      <c r="B14" s="69" t="str">
        <f>'Financial Statements'!B16</f>
        <v>Net investment hedges</v>
      </c>
      <c r="C14" s="50"/>
      <c r="D14" s="50"/>
      <c r="E14" s="50"/>
      <c r="F14" s="269"/>
      <c r="G14" s="50"/>
      <c r="H14" s="50"/>
      <c r="I14" s="50"/>
      <c r="J14" s="370">
        <f>'Financial Statements'!D16</f>
        <v>1971</v>
      </c>
      <c r="K14" s="370">
        <f>'Financial Statements'!E16</f>
        <v>-2427</v>
      </c>
      <c r="L14" s="370">
        <f>'Financial Statements'!F16</f>
        <v>1607</v>
      </c>
      <c r="M14" s="370">
        <f>'Financial Statements'!G16</f>
        <v>1039</v>
      </c>
      <c r="N14" s="42"/>
      <c r="O14" s="40"/>
      <c r="P14" s="413"/>
      <c r="Q14" s="412"/>
      <c r="R14" s="412"/>
      <c r="S14" s="412"/>
      <c r="T14" s="412"/>
      <c r="U14" s="412"/>
    </row>
    <row r="15" spans="1:21" ht="15">
      <c r="A15" s="40"/>
      <c r="B15" s="210" t="str">
        <f>'Financial Statements'!B17</f>
        <v>Cost of hedging</v>
      </c>
      <c r="C15" s="70"/>
      <c r="D15" s="70"/>
      <c r="E15" s="70"/>
      <c r="F15" s="71"/>
      <c r="G15" s="70"/>
      <c r="H15" s="70"/>
      <c r="I15" s="70"/>
      <c r="J15" s="374">
        <f>'Financial Statements'!D17</f>
        <v>155</v>
      </c>
      <c r="K15" s="374">
        <f>'Financial Statements'!E17</f>
        <v>0</v>
      </c>
      <c r="L15" s="374">
        <f>'Financial Statements'!F17</f>
        <v>0</v>
      </c>
      <c r="M15" s="374">
        <f>'Financial Statements'!G17</f>
        <v>0</v>
      </c>
      <c r="N15" s="42"/>
      <c r="O15" s="40"/>
      <c r="P15" s="413"/>
      <c r="Q15" s="412"/>
      <c r="R15" s="412"/>
      <c r="S15" s="412"/>
      <c r="T15" s="412"/>
      <c r="U15" s="412"/>
    </row>
    <row r="16" spans="1:21" ht="15">
      <c r="A16" s="40"/>
      <c r="B16" s="69" t="str">
        <f>'Financial Statements'!B18</f>
        <v>Cash flow hedges:Net movement of hedging reserve related to hedging instruments 
recognised during the current year</v>
      </c>
      <c r="C16" s="50"/>
      <c r="D16" s="327"/>
      <c r="E16" s="50"/>
      <c r="F16" s="269"/>
      <c r="G16" s="50"/>
      <c r="H16" s="50"/>
      <c r="I16" s="50"/>
      <c r="J16" s="370">
        <f>'Financial Statements'!D18</f>
        <v>-55</v>
      </c>
      <c r="K16" s="370">
        <f>'Financial Statements'!E18</f>
        <v>-34</v>
      </c>
      <c r="L16" s="370">
        <f>'Financial Statements'!F18</f>
        <v>-33</v>
      </c>
      <c r="M16" s="370">
        <f>'Financial Statements'!G18</f>
        <v>116</v>
      </c>
      <c r="N16" s="42"/>
      <c r="O16" s="40"/>
      <c r="P16" s="413"/>
      <c r="Q16" s="412"/>
      <c r="R16" s="412"/>
      <c r="S16" s="412"/>
      <c r="T16" s="412"/>
      <c r="U16" s="412"/>
    </row>
    <row r="17" spans="1:23" ht="15">
      <c r="A17" s="40"/>
      <c r="B17" s="310" t="str">
        <f>'Financial Statements'!B14</f>
        <v>Income tax relating to items that will not be reclassified to profit or loss</v>
      </c>
      <c r="C17" s="328"/>
      <c r="D17" s="328"/>
      <c r="E17" s="328"/>
      <c r="F17" s="329"/>
      <c r="G17" s="328"/>
      <c r="H17" s="328"/>
      <c r="I17" s="328"/>
      <c r="J17" s="337">
        <f>'Financial Statements'!D14</f>
        <v>-119</v>
      </c>
      <c r="K17" s="337">
        <f>'Financial Statements'!E14</f>
        <v>-9</v>
      </c>
      <c r="L17" s="337">
        <f>'Financial Statements'!F14</f>
        <v>242</v>
      </c>
      <c r="M17" s="337">
        <f>'Financial Statements'!G14</f>
        <v>-97</v>
      </c>
      <c r="N17" s="42"/>
      <c r="O17" s="40"/>
      <c r="P17" s="413"/>
      <c r="Q17" s="412"/>
      <c r="R17" s="412"/>
      <c r="S17" s="412"/>
      <c r="T17" s="412"/>
      <c r="U17" s="412"/>
    </row>
    <row r="18" spans="1:23" ht="15">
      <c r="A18" s="40"/>
      <c r="B18" s="311" t="str">
        <f>'Financial Statements'!B20</f>
        <v>Income tax relating to items that may be reclassified subsequently to profit or loss</v>
      </c>
      <c r="C18" s="265"/>
      <c r="D18" s="265"/>
      <c r="E18" s="265"/>
      <c r="F18" s="266"/>
      <c r="G18" s="265"/>
      <c r="H18" s="265"/>
      <c r="I18" s="265"/>
      <c r="J18" s="338">
        <f>'Financial Statements'!D20</f>
        <v>97</v>
      </c>
      <c r="K18" s="338">
        <f>'Financial Statements'!E20</f>
        <v>83</v>
      </c>
      <c r="L18" s="338">
        <f>'Financial Statements'!F20</f>
        <v>91</v>
      </c>
      <c r="M18" s="338">
        <f>'Financial Statements'!G20</f>
        <v>-78</v>
      </c>
      <c r="N18" s="42"/>
      <c r="O18" s="40"/>
      <c r="P18" s="413"/>
      <c r="Q18" s="412"/>
      <c r="R18" s="412"/>
      <c r="S18" s="412"/>
      <c r="T18" s="412"/>
      <c r="U18" s="412"/>
    </row>
    <row r="19" spans="1:23" s="74" customFormat="1" ht="15">
      <c r="A19" s="72"/>
      <c r="B19" s="215" t="s">
        <v>95</v>
      </c>
      <c r="C19" s="353"/>
      <c r="D19" s="354"/>
      <c r="E19" s="353"/>
      <c r="F19" s="355"/>
      <c r="G19" s="353"/>
      <c r="H19" s="353"/>
      <c r="I19" s="353"/>
      <c r="J19" s="339">
        <f>SUM(J12:J18)</f>
        <v>-1563</v>
      </c>
      <c r="K19" s="339">
        <f>SUM(K12:K18)</f>
        <v>1753</v>
      </c>
      <c r="L19" s="339">
        <f>SUM(L12:L18)</f>
        <v>-3834</v>
      </c>
      <c r="M19" s="339">
        <f>SUM(M12:M18)</f>
        <v>-2041</v>
      </c>
      <c r="N19" s="57"/>
      <c r="O19" s="73"/>
      <c r="P19" s="413"/>
      <c r="Q19" s="412"/>
      <c r="R19" s="412"/>
      <c r="S19" s="412"/>
      <c r="T19" s="412"/>
      <c r="U19" s="412"/>
      <c r="V19" s="141"/>
      <c r="W19" s="141"/>
    </row>
    <row r="20" spans="1:23" ht="14.25" customHeight="1">
      <c r="A20" s="55"/>
      <c r="B20" s="146" t="s">
        <v>96</v>
      </c>
      <c r="C20" s="70"/>
      <c r="D20" s="70"/>
      <c r="E20" s="70"/>
      <c r="F20" s="71"/>
      <c r="G20" s="70"/>
      <c r="H20" s="70"/>
      <c r="I20" s="70"/>
      <c r="J20" s="370"/>
      <c r="K20" s="370"/>
      <c r="L20" s="370"/>
      <c r="M20" s="370"/>
      <c r="N20" s="42"/>
      <c r="O20" s="40"/>
      <c r="P20" s="413"/>
      <c r="Q20" s="412"/>
      <c r="R20" s="412"/>
      <c r="S20" s="412"/>
      <c r="T20" s="412"/>
      <c r="U20" s="412"/>
    </row>
    <row r="21" spans="1:23" ht="15">
      <c r="A21" s="55"/>
      <c r="B21" s="278" t="str">
        <f>'Financial Statements'!B13</f>
        <v>Share of other comprehensive income of joint ventures and associates that will not be 
reclassified to profit or loss</v>
      </c>
      <c r="C21" s="316"/>
      <c r="D21" s="316"/>
      <c r="E21" s="316"/>
      <c r="F21" s="317"/>
      <c r="G21" s="316"/>
      <c r="H21" s="316"/>
      <c r="I21" s="316"/>
      <c r="J21" s="340">
        <f>'Financial Statements'!D13</f>
        <v>696</v>
      </c>
      <c r="K21" s="340">
        <f>'Financial Statements'!E13</f>
        <v>32</v>
      </c>
      <c r="L21" s="340">
        <f>'Financial Statements'!F13</f>
        <v>-1418</v>
      </c>
      <c r="M21" s="336">
        <f>'Financial Statements'!G13</f>
        <v>410</v>
      </c>
      <c r="N21" s="42"/>
      <c r="O21" s="40"/>
      <c r="P21" s="399"/>
      <c r="Q21" s="400"/>
      <c r="R21" s="400"/>
      <c r="S21" s="400"/>
      <c r="T21" s="400"/>
      <c r="U21" s="400"/>
    </row>
    <row r="22" spans="1:23" ht="15">
      <c r="A22" s="55"/>
      <c r="B22" s="290" t="str">
        <f>'Financial Statements'!B19</f>
        <v xml:space="preserve">Share of other comprehensive income of joint ventures and associates </v>
      </c>
      <c r="C22" s="318"/>
      <c r="D22" s="319"/>
      <c r="E22" s="318"/>
      <c r="F22" s="320"/>
      <c r="G22" s="318"/>
      <c r="H22" s="318"/>
      <c r="I22" s="318"/>
      <c r="J22" s="341">
        <f>'Financial Statements'!D19</f>
        <v>-246</v>
      </c>
      <c r="K22" s="341">
        <f>'Financial Statements'!E19</f>
        <v>-303</v>
      </c>
      <c r="L22" s="341">
        <f>'Financial Statements'!F19</f>
        <v>-546</v>
      </c>
      <c r="M22" s="342">
        <f>'Financial Statements'!G19</f>
        <v>149</v>
      </c>
      <c r="N22" s="42"/>
      <c r="O22" s="40"/>
      <c r="P22" s="399"/>
      <c r="Q22" s="400"/>
      <c r="R22" s="400"/>
      <c r="S22" s="400"/>
      <c r="T22" s="400"/>
      <c r="U22" s="400"/>
      <c r="W22" s="310"/>
    </row>
    <row r="23" spans="1:23" ht="15">
      <c r="A23" s="55"/>
      <c r="B23" s="330" t="s">
        <v>97</v>
      </c>
      <c r="C23" s="331"/>
      <c r="D23" s="331"/>
      <c r="E23" s="331"/>
      <c r="F23" s="330"/>
      <c r="G23" s="331"/>
      <c r="H23" s="331"/>
      <c r="I23" s="331"/>
      <c r="J23" s="343">
        <f>SUM(J21:J22)</f>
        <v>450</v>
      </c>
      <c r="K23" s="343">
        <f t="shared" ref="K23:M23" si="0">SUM(K21:K22)</f>
        <v>-271</v>
      </c>
      <c r="L23" s="343">
        <f t="shared" si="0"/>
        <v>-1964</v>
      </c>
      <c r="M23" s="343">
        <f t="shared" si="0"/>
        <v>559</v>
      </c>
      <c r="N23" s="42"/>
      <c r="O23" s="40"/>
      <c r="P23" s="399"/>
      <c r="Q23" s="400"/>
      <c r="R23" s="400"/>
      <c r="S23" s="400"/>
      <c r="T23" s="400"/>
      <c r="U23" s="400"/>
    </row>
    <row r="24" spans="1:23" ht="15">
      <c r="A24" s="55"/>
      <c r="B24" s="216" t="s">
        <v>98</v>
      </c>
      <c r="C24" s="356"/>
      <c r="D24" s="356"/>
      <c r="E24" s="356"/>
      <c r="F24" s="357"/>
      <c r="G24" s="356"/>
      <c r="H24" s="356"/>
      <c r="I24" s="356"/>
      <c r="J24" s="344">
        <f>J19+J23</f>
        <v>-1113</v>
      </c>
      <c r="K24" s="344">
        <f>K19+K23</f>
        <v>1482</v>
      </c>
      <c r="L24" s="344">
        <f>L19+L23</f>
        <v>-5798</v>
      </c>
      <c r="M24" s="344">
        <f>M19+M23</f>
        <v>-1482</v>
      </c>
      <c r="N24" s="42"/>
      <c r="O24" s="40"/>
      <c r="P24" s="399"/>
      <c r="Q24" s="400"/>
      <c r="R24" s="400"/>
      <c r="S24" s="400"/>
      <c r="T24" s="400"/>
      <c r="U24" s="400"/>
    </row>
    <row r="25" spans="1:23" ht="15">
      <c r="A25" s="55"/>
      <c r="B25" s="330" t="str">
        <f>'Financial Statements'!B22</f>
        <v>Total comprehensive income</v>
      </c>
      <c r="C25" s="356"/>
      <c r="D25" s="356"/>
      <c r="E25" s="356"/>
      <c r="F25" s="357"/>
      <c r="G25" s="356"/>
      <c r="H25" s="356"/>
      <c r="I25" s="356"/>
      <c r="J25" s="358">
        <f>'Financial Statements'!D22</f>
        <v>6523</v>
      </c>
      <c r="K25" s="358">
        <f>'Financial Statements'!E22</f>
        <v>9801</v>
      </c>
      <c r="L25" s="358">
        <f>'Financial Statements'!F22</f>
        <v>619</v>
      </c>
      <c r="M25" s="358">
        <f>'Financial Statements'!G22</f>
        <v>6250</v>
      </c>
      <c r="N25" s="42"/>
      <c r="O25" s="40"/>
      <c r="P25" s="399"/>
      <c r="Q25" s="400"/>
      <c r="R25" s="400"/>
      <c r="S25" s="400"/>
      <c r="T25" s="400"/>
      <c r="U25" s="400"/>
    </row>
    <row r="26" spans="1:23" ht="15">
      <c r="A26" s="55"/>
      <c r="B26" s="68" t="str">
        <f>'Financial Statements'!B23</f>
        <v>Special interim dividend in respect of the previous year declared and paid</v>
      </c>
      <c r="C26" s="70"/>
      <c r="D26" s="70"/>
      <c r="E26" s="70"/>
      <c r="F26" s="71"/>
      <c r="G26" s="70"/>
      <c r="H26" s="70"/>
      <c r="I26" s="70"/>
      <c r="J26" s="370">
        <f>'Financial Statements'!D23</f>
        <v>-12806</v>
      </c>
      <c r="K26" s="370">
        <f>'Financial Statements'!E23</f>
        <v>-10671</v>
      </c>
      <c r="L26" s="370">
        <f>'Financial Statements'!F23</f>
        <v>0</v>
      </c>
      <c r="M26" s="370">
        <f>'Financial Statements'!G23</f>
        <v>0</v>
      </c>
      <c r="N26" s="42"/>
      <c r="O26" s="40"/>
      <c r="P26" s="399"/>
      <c r="Q26" s="400"/>
      <c r="R26" s="400"/>
      <c r="S26" s="400"/>
      <c r="T26" s="400"/>
      <c r="U26" s="400"/>
    </row>
    <row r="27" spans="1:23" ht="15">
      <c r="A27" s="55"/>
      <c r="B27" s="278" t="str">
        <f>'Financial Statements'!B24</f>
        <v>Final dividend in respect of the previous year approved and paid</v>
      </c>
      <c r="C27" s="70"/>
      <c r="D27" s="70"/>
      <c r="E27" s="70"/>
      <c r="F27" s="71"/>
      <c r="G27" s="70"/>
      <c r="H27" s="70"/>
      <c r="I27" s="70"/>
      <c r="J27" s="340">
        <f>'Financial Statements'!D24</f>
        <v>-4333</v>
      </c>
      <c r="K27" s="340">
        <f>'Financial Statements'!E24</f>
        <v>-4311</v>
      </c>
      <c r="L27" s="340">
        <f>'Financial Statements'!F24</f>
        <v>-4311</v>
      </c>
      <c r="M27" s="340">
        <f>'Financial Statements'!G24</f>
        <v>-4290</v>
      </c>
      <c r="N27" s="42"/>
      <c r="O27" s="40"/>
      <c r="P27" s="399"/>
      <c r="Q27" s="400"/>
      <c r="R27" s="400"/>
      <c r="S27" s="400"/>
      <c r="T27" s="400"/>
      <c r="U27" s="400"/>
    </row>
    <row r="28" spans="1:23" ht="15">
      <c r="A28" s="55"/>
      <c r="B28" s="68" t="str">
        <f>'Financial Statements'!B25</f>
        <v>Interim dividend paid</v>
      </c>
      <c r="C28" s="70"/>
      <c r="D28" s="70"/>
      <c r="E28" s="70"/>
      <c r="F28" s="71"/>
      <c r="G28" s="70"/>
      <c r="H28" s="70"/>
      <c r="I28" s="70"/>
      <c r="J28" s="370">
        <f>'Financial Statements'!D25</f>
        <v>-1643</v>
      </c>
      <c r="K28" s="370">
        <f>'Financial Statements'!E25</f>
        <v>-1643</v>
      </c>
      <c r="L28" s="370">
        <f>'Financial Statements'!F25</f>
        <v>-1494</v>
      </c>
      <c r="M28" s="370">
        <f>'Financial Statements'!G25</f>
        <v>-1451</v>
      </c>
      <c r="N28" s="42"/>
      <c r="O28" s="40"/>
      <c r="P28" s="399"/>
      <c r="Q28" s="400"/>
      <c r="R28" s="400"/>
      <c r="S28" s="400"/>
      <c r="T28" s="400"/>
      <c r="U28" s="400"/>
    </row>
    <row r="29" spans="1:23" ht="15">
      <c r="A29" s="55"/>
      <c r="B29" s="278" t="str">
        <f>'Financial Statements'!B26</f>
        <v>Special interim dividend paid</v>
      </c>
      <c r="C29" s="70"/>
      <c r="D29" s="70"/>
      <c r="E29" s="70"/>
      <c r="F29" s="71"/>
      <c r="G29" s="70"/>
      <c r="H29" s="70"/>
      <c r="I29" s="70"/>
      <c r="J29" s="340">
        <f>'Financial Statements'!D26</f>
        <v>0</v>
      </c>
      <c r="K29" s="340">
        <f>'Financial Statements'!E26</f>
        <v>-16007</v>
      </c>
      <c r="L29" s="340">
        <f>'Financial Statements'!F26</f>
        <v>0</v>
      </c>
      <c r="M29" s="340">
        <f>'Financial Statements'!G26</f>
        <v>0</v>
      </c>
      <c r="N29" s="42"/>
      <c r="O29" s="40"/>
      <c r="P29" s="399"/>
      <c r="Q29" s="400"/>
      <c r="R29" s="400"/>
      <c r="S29" s="400"/>
      <c r="T29" s="400"/>
      <c r="U29" s="400"/>
    </row>
    <row r="30" spans="1:23" ht="13.5" customHeight="1">
      <c r="A30" s="55"/>
      <c r="B30" s="68" t="str">
        <f>'Financial Statements'!B27</f>
        <v>Special interim dividend declared after the end of the reporting period</v>
      </c>
      <c r="C30" s="70"/>
      <c r="D30" s="70"/>
      <c r="E30" s="70"/>
      <c r="F30" s="71"/>
      <c r="G30" s="70"/>
      <c r="H30" s="70"/>
      <c r="I30" s="70"/>
      <c r="J30" s="370">
        <f>'Financial Statements'!D27</f>
        <v>0</v>
      </c>
      <c r="K30" s="370">
        <f>'Financial Statements'!E27</f>
        <v>0</v>
      </c>
      <c r="L30" s="370">
        <f>'Financial Statements'!F27</f>
        <v>0</v>
      </c>
      <c r="M30" s="370">
        <f>'Financial Statements'!G27</f>
        <v>0</v>
      </c>
      <c r="N30" s="42"/>
      <c r="O30" s="40"/>
      <c r="P30" s="401"/>
      <c r="Q30" s="400"/>
      <c r="R30" s="400"/>
      <c r="S30" s="400"/>
      <c r="T30" s="400"/>
      <c r="U30" s="400"/>
    </row>
    <row r="31" spans="1:23" ht="15">
      <c r="A31" s="62"/>
      <c r="B31" s="278" t="str">
        <f>'Financial Statements'!B28</f>
        <v>Proposed final dividend</v>
      </c>
      <c r="C31" s="70"/>
      <c r="D31" s="70"/>
      <c r="E31" s="70"/>
      <c r="F31" s="71"/>
      <c r="G31" s="70"/>
      <c r="H31" s="70"/>
      <c r="I31" s="70"/>
      <c r="J31" s="340">
        <f>'Financial Statements'!D28</f>
        <v>0</v>
      </c>
      <c r="K31" s="340">
        <f>'Financial Statements'!E28</f>
        <v>0</v>
      </c>
      <c r="L31" s="340">
        <f>'Financial Statements'!F28</f>
        <v>0</v>
      </c>
      <c r="M31" s="340">
        <f>'Financial Statements'!G28</f>
        <v>0</v>
      </c>
      <c r="N31" s="42"/>
      <c r="O31" s="40"/>
      <c r="P31" s="401"/>
      <c r="Q31" s="400"/>
      <c r="R31" s="400"/>
      <c r="S31" s="400"/>
      <c r="T31" s="400"/>
      <c r="U31" s="400"/>
    </row>
    <row r="32" spans="1:23" ht="15">
      <c r="A32" s="62"/>
      <c r="B32" s="216" t="str">
        <f>'Financial Statements'!B29</f>
        <v>Closing balance</v>
      </c>
      <c r="C32" s="356"/>
      <c r="D32" s="356"/>
      <c r="E32" s="356"/>
      <c r="F32" s="357"/>
      <c r="G32" s="356"/>
      <c r="H32" s="356"/>
      <c r="I32" s="356"/>
      <c r="J32" s="344">
        <f>J8+J10+J24+J26+J27+J28+J29+J30+J31</f>
        <v>83557</v>
      </c>
      <c r="K32" s="344">
        <f>K8+K10+K24+K26+K27+K28+K29+K30+K31</f>
        <v>95580</v>
      </c>
      <c r="L32" s="344">
        <f>L8+L10+L24+L26+L27+L28+L29+L30+L31</f>
        <v>118411</v>
      </c>
      <c r="M32" s="344">
        <f>M8+M10+M24+M26+M27+M28+M29+M30+M31</f>
        <v>123597</v>
      </c>
      <c r="N32" s="42"/>
      <c r="O32" s="40"/>
      <c r="P32" s="401"/>
      <c r="Q32" s="400"/>
      <c r="R32" s="400"/>
      <c r="S32" s="400"/>
      <c r="T32" s="400"/>
      <c r="U32" s="400"/>
    </row>
    <row r="33" spans="1:21" ht="15">
      <c r="A33" s="62"/>
      <c r="B33" s="278" t="str">
        <f>'Financial Statements'!B30</f>
        <v>Impact on initial application of HKFRS 9</v>
      </c>
      <c r="C33" s="70"/>
      <c r="D33" s="70"/>
      <c r="E33" s="70"/>
      <c r="F33" s="71"/>
      <c r="G33" s="70"/>
      <c r="H33" s="70"/>
      <c r="I33" s="70"/>
      <c r="J33" s="340">
        <f>'Financial Statements'!D30</f>
        <v>0</v>
      </c>
      <c r="K33" s="340">
        <f>'Financial Statements'!E30</f>
        <v>236</v>
      </c>
      <c r="L33" s="340">
        <f>'Financial Statements'!F30</f>
        <v>0</v>
      </c>
      <c r="M33" s="340">
        <f>'Financial Statements'!G30</f>
        <v>0</v>
      </c>
      <c r="N33" s="42"/>
      <c r="O33" s="40"/>
      <c r="P33" s="401"/>
      <c r="Q33" s="400"/>
      <c r="R33" s="400"/>
      <c r="S33" s="400"/>
      <c r="T33" s="400"/>
      <c r="U33" s="400"/>
    </row>
    <row r="34" spans="1:21" ht="15">
      <c r="A34" s="55"/>
      <c r="B34" s="40"/>
      <c r="C34" s="41"/>
      <c r="D34" s="41"/>
      <c r="E34" s="41"/>
      <c r="F34" s="40"/>
      <c r="G34" s="41"/>
      <c r="H34" s="41"/>
      <c r="I34" s="41"/>
      <c r="J34" s="134"/>
      <c r="K34" s="134"/>
      <c r="L34" s="134"/>
      <c r="M34" s="134"/>
      <c r="N34" s="42"/>
      <c r="O34" s="40"/>
      <c r="P34" s="401"/>
      <c r="Q34" s="400"/>
      <c r="R34" s="400"/>
      <c r="S34" s="400"/>
      <c r="T34" s="400"/>
      <c r="U34" s="400"/>
    </row>
    <row r="35" spans="1:21" ht="16.5">
      <c r="A35" s="55"/>
      <c r="B35" s="398" t="str">
        <f>+'Financial Statements'!B2:G2</f>
        <v>Power Assets</v>
      </c>
      <c r="C35" s="398"/>
      <c r="D35" s="398"/>
      <c r="E35" s="398"/>
      <c r="F35" s="398"/>
      <c r="G35" s="398"/>
      <c r="H35" s="398"/>
      <c r="I35" s="398"/>
      <c r="J35" s="398"/>
      <c r="K35" s="398"/>
      <c r="L35" s="398"/>
      <c r="M35" s="398"/>
      <c r="N35" s="42"/>
      <c r="O35" s="40"/>
      <c r="P35" s="401"/>
      <c r="Q35" s="400"/>
      <c r="R35" s="400"/>
      <c r="S35" s="400"/>
      <c r="T35" s="400"/>
      <c r="U35" s="400"/>
    </row>
    <row r="36" spans="1:21" ht="16.5">
      <c r="A36" s="55"/>
      <c r="B36" s="402" t="s">
        <v>99</v>
      </c>
      <c r="C36" s="402"/>
      <c r="D36" s="402"/>
      <c r="E36" s="402"/>
      <c r="F36" s="402"/>
      <c r="G36" s="402"/>
      <c r="H36" s="402"/>
      <c r="I36" s="402"/>
      <c r="J36" s="402"/>
      <c r="K36" s="402"/>
      <c r="L36" s="402"/>
      <c r="M36" s="402"/>
      <c r="N36" s="42"/>
      <c r="O36" s="40"/>
      <c r="P36" s="401"/>
      <c r="Q36" s="400"/>
      <c r="R36" s="400"/>
      <c r="S36" s="400"/>
      <c r="T36" s="400"/>
      <c r="U36" s="400"/>
    </row>
    <row r="37" spans="1:21" ht="15.75">
      <c r="A37" s="55"/>
      <c r="B37" s="403" t="str">
        <f>+'Financial Statements'!B34:G34</f>
        <v>as at 31 December</v>
      </c>
      <c r="C37" s="403"/>
      <c r="D37" s="403"/>
      <c r="E37" s="403"/>
      <c r="F37" s="403"/>
      <c r="G37" s="403"/>
      <c r="H37" s="403"/>
      <c r="I37" s="403"/>
      <c r="J37" s="403"/>
      <c r="K37" s="403"/>
      <c r="L37" s="403"/>
      <c r="M37" s="403"/>
      <c r="N37" s="42"/>
      <c r="O37" s="40"/>
      <c r="P37" s="401"/>
      <c r="Q37" s="400"/>
      <c r="R37" s="400"/>
      <c r="S37" s="400"/>
      <c r="T37" s="400"/>
      <c r="U37" s="400"/>
    </row>
    <row r="38" spans="1:21" ht="15">
      <c r="A38" s="55"/>
      <c r="B38" s="42"/>
      <c r="C38" s="43"/>
      <c r="D38" s="43">
        <v>2004</v>
      </c>
      <c r="E38" s="43">
        <v>2005</v>
      </c>
      <c r="F38" s="43">
        <v>2006</v>
      </c>
      <c r="G38" s="43">
        <v>2007</v>
      </c>
      <c r="H38" s="43">
        <v>2008</v>
      </c>
      <c r="I38" s="43">
        <v>2009</v>
      </c>
      <c r="J38" s="43">
        <f>+'Financial Statements'!D5</f>
        <v>2018</v>
      </c>
      <c r="K38" s="43">
        <f>+'Financial Statements'!E5</f>
        <v>2017</v>
      </c>
      <c r="L38" s="43">
        <f>+'Financial Statements'!F5</f>
        <v>2016</v>
      </c>
      <c r="M38" s="43">
        <f>+'Financial Statements'!G5</f>
        <v>2015</v>
      </c>
      <c r="N38" s="42"/>
      <c r="O38" s="40"/>
      <c r="P38" s="401"/>
      <c r="Q38" s="400"/>
      <c r="R38" s="400"/>
      <c r="S38" s="400"/>
      <c r="T38" s="400"/>
      <c r="U38" s="400"/>
    </row>
    <row r="39" spans="1:21" ht="15">
      <c r="A39" s="55"/>
      <c r="B39" s="42"/>
      <c r="C39" s="113"/>
      <c r="D39" s="113" t="s">
        <v>93</v>
      </c>
      <c r="E39" s="113" t="s">
        <v>93</v>
      </c>
      <c r="F39" s="113" t="s">
        <v>93</v>
      </c>
      <c r="G39" s="113" t="s">
        <v>93</v>
      </c>
      <c r="H39" s="113" t="s">
        <v>93</v>
      </c>
      <c r="I39" s="113" t="s">
        <v>93</v>
      </c>
      <c r="J39" s="44" t="str">
        <f>+K39</f>
        <v>HK$'000</v>
      </c>
      <c r="K39" s="44" t="str">
        <f>+K6</f>
        <v>HK$'000</v>
      </c>
      <c r="L39" s="44" t="str">
        <f>+L6</f>
        <v>HK$'000</v>
      </c>
      <c r="M39" s="44" t="str">
        <f>+M6</f>
        <v>HK$'000</v>
      </c>
      <c r="N39" s="42"/>
      <c r="O39" s="40"/>
      <c r="P39" s="401"/>
      <c r="Q39" s="400"/>
      <c r="R39" s="400"/>
      <c r="S39" s="400"/>
      <c r="T39" s="400"/>
      <c r="U39" s="400"/>
    </row>
    <row r="40" spans="1:21" ht="15">
      <c r="A40" s="55"/>
      <c r="B40" s="223" t="s">
        <v>100</v>
      </c>
      <c r="C40" s="50"/>
      <c r="D40" s="50"/>
      <c r="E40" s="50"/>
      <c r="F40" s="269"/>
      <c r="G40" s="50"/>
      <c r="H40" s="50"/>
      <c r="I40" s="50"/>
      <c r="J40" s="365"/>
      <c r="K40" s="404"/>
      <c r="L40" s="404"/>
      <c r="M40" s="404"/>
      <c r="N40" s="42"/>
      <c r="O40" s="40"/>
      <c r="P40" s="401"/>
      <c r="Q40" s="400"/>
      <c r="R40" s="400"/>
      <c r="S40" s="400"/>
      <c r="T40" s="400"/>
      <c r="U40" s="400"/>
    </row>
    <row r="41" spans="1:21" ht="15">
      <c r="A41" s="55"/>
      <c r="B41" s="68" t="str">
        <f>'Financial Statements'!B55</f>
        <v>Trade and other payables</v>
      </c>
      <c r="C41" s="70"/>
      <c r="D41" s="70"/>
      <c r="E41" s="70"/>
      <c r="F41" s="71"/>
      <c r="G41" s="70"/>
      <c r="H41" s="70"/>
      <c r="I41" s="70"/>
      <c r="J41" s="261">
        <f>'Financial Statements'!D55</f>
        <v>-4063</v>
      </c>
      <c r="K41" s="261">
        <f>'Financial Statements'!E55</f>
        <v>-3197</v>
      </c>
      <c r="L41" s="261">
        <f>'Financial Statements'!F55</f>
        <v>-2595</v>
      </c>
      <c r="M41" s="261">
        <f>'Financial Statements'!G55</f>
        <v>-2078</v>
      </c>
      <c r="N41" s="57"/>
      <c r="O41" s="40"/>
      <c r="P41" s="401"/>
      <c r="Q41" s="400"/>
      <c r="R41" s="400"/>
      <c r="S41" s="400"/>
      <c r="T41" s="400"/>
      <c r="U41" s="400"/>
    </row>
    <row r="42" spans="1:21" ht="15">
      <c r="A42" s="55"/>
      <c r="B42" s="48" t="str">
        <f>'Financial Statements'!B57</f>
        <v>Current tax payable</v>
      </c>
      <c r="C42" s="50"/>
      <c r="D42" s="332"/>
      <c r="E42" s="50"/>
      <c r="F42" s="269"/>
      <c r="G42" s="50"/>
      <c r="H42" s="50"/>
      <c r="I42" s="50"/>
      <c r="J42" s="260">
        <f>'Financial Statements'!D57</f>
        <v>-9</v>
      </c>
      <c r="K42" s="260">
        <f>'Financial Statements'!E57</f>
        <v>-91</v>
      </c>
      <c r="L42" s="260">
        <f>'Financial Statements'!F57</f>
        <v>-46</v>
      </c>
      <c r="M42" s="260">
        <f>'Financial Statements'!G57</f>
        <v>-41</v>
      </c>
      <c r="N42" s="42"/>
      <c r="O42" s="40"/>
      <c r="P42" s="401"/>
      <c r="Q42" s="400"/>
      <c r="R42" s="400"/>
      <c r="S42" s="400"/>
      <c r="T42" s="400"/>
      <c r="U42" s="400"/>
    </row>
    <row r="43" spans="1:21" ht="15">
      <c r="A43" s="55"/>
      <c r="B43" s="68" t="str">
        <f>'Financial Statements'!B64</f>
        <v>Deffered tax liabilites</v>
      </c>
      <c r="C43" s="70"/>
      <c r="D43" s="70"/>
      <c r="E43" s="70"/>
      <c r="F43" s="71"/>
      <c r="G43" s="70"/>
      <c r="H43" s="70"/>
      <c r="I43" s="70"/>
      <c r="J43" s="261">
        <f>'Financial Statements'!D64</f>
        <v>0</v>
      </c>
      <c r="K43" s="261">
        <f>'Financial Statements'!E64</f>
        <v>0</v>
      </c>
      <c r="L43" s="261">
        <f>'Financial Statements'!F64</f>
        <v>-14</v>
      </c>
      <c r="M43" s="261">
        <f>'Financial Statements'!G64</f>
        <v>-27</v>
      </c>
      <c r="N43" s="42"/>
      <c r="O43" s="40"/>
      <c r="P43" s="401"/>
      <c r="Q43" s="400"/>
      <c r="R43" s="400"/>
      <c r="S43" s="400"/>
      <c r="T43" s="400"/>
      <c r="U43" s="400"/>
    </row>
    <row r="44" spans="1:21" ht="15">
      <c r="A44" s="55"/>
      <c r="B44" s="48" t="str">
        <f>'Financial Statements'!B65</f>
        <v>Employee retirement benefit liabilities</v>
      </c>
      <c r="C44" s="50"/>
      <c r="D44" s="50"/>
      <c r="E44" s="50"/>
      <c r="F44" s="269"/>
      <c r="G44" s="50"/>
      <c r="H44" s="50"/>
      <c r="I44" s="50"/>
      <c r="J44" s="260">
        <f>'Financial Statements'!D65</f>
        <v>-143</v>
      </c>
      <c r="K44" s="260">
        <f>'Financial Statements'!E65</f>
        <v>-121</v>
      </c>
      <c r="L44" s="260">
        <f>'Financial Statements'!F65</f>
        <v>-145</v>
      </c>
      <c r="M44" s="260">
        <f>'Financial Statements'!G65</f>
        <v>-140</v>
      </c>
      <c r="N44" s="42"/>
      <c r="O44" s="40"/>
      <c r="P44" s="401"/>
      <c r="Q44" s="400"/>
      <c r="R44" s="400"/>
      <c r="S44" s="400"/>
      <c r="T44" s="400"/>
      <c r="U44" s="400"/>
    </row>
    <row r="45" spans="1:21" ht="15">
      <c r="A45" s="55"/>
      <c r="B45" s="242" t="s">
        <v>101</v>
      </c>
      <c r="C45" s="243"/>
      <c r="D45" s="243"/>
      <c r="E45" s="243"/>
      <c r="F45" s="244"/>
      <c r="G45" s="243"/>
      <c r="H45" s="243"/>
      <c r="I45" s="243"/>
      <c r="J45" s="259">
        <f>SUM(J41:J44)</f>
        <v>-4215</v>
      </c>
      <c r="K45" s="259">
        <f>SUM(K41:K44)</f>
        <v>-3409</v>
      </c>
      <c r="L45" s="259">
        <f>SUM(L41:L44)</f>
        <v>-2800</v>
      </c>
      <c r="M45" s="259">
        <f>SUM(M41:M44)</f>
        <v>-2286</v>
      </c>
      <c r="N45" s="42"/>
      <c r="O45" s="40"/>
      <c r="P45" s="401"/>
      <c r="Q45" s="400"/>
      <c r="R45" s="400"/>
      <c r="S45" s="400"/>
      <c r="T45" s="400"/>
      <c r="U45" s="400"/>
    </row>
    <row r="46" spans="1:21" ht="15">
      <c r="A46" s="55"/>
      <c r="B46" s="223" t="s">
        <v>102</v>
      </c>
      <c r="C46" s="50"/>
      <c r="D46" s="50"/>
      <c r="E46" s="50"/>
      <c r="F46" s="50"/>
      <c r="G46" s="50"/>
      <c r="H46" s="50"/>
      <c r="I46" s="50"/>
      <c r="J46" s="374"/>
      <c r="K46" s="374"/>
      <c r="L46" s="374"/>
      <c r="M46" s="374"/>
      <c r="N46" s="42"/>
      <c r="O46" s="40"/>
      <c r="P46" s="401"/>
      <c r="Q46" s="400"/>
      <c r="R46" s="400"/>
      <c r="S46" s="400"/>
      <c r="T46" s="400"/>
      <c r="U46" s="400"/>
    </row>
    <row r="47" spans="1:21" ht="15">
      <c r="A47" s="55"/>
      <c r="B47" s="224" t="str">
        <f>'Financial Statements'!B40</f>
        <v>Property, plant and equipment</v>
      </c>
      <c r="C47" s="70"/>
      <c r="D47" s="70"/>
      <c r="E47" s="70"/>
      <c r="F47" s="71"/>
      <c r="G47" s="70"/>
      <c r="H47" s="70"/>
      <c r="I47" s="70"/>
      <c r="J47" s="261">
        <f>'Financial Statements'!D40</f>
        <v>14</v>
      </c>
      <c r="K47" s="261">
        <f>'Financial Statements'!E40</f>
        <v>14</v>
      </c>
      <c r="L47" s="261">
        <f>'Financial Statements'!F40</f>
        <v>12</v>
      </c>
      <c r="M47" s="261">
        <f>'Financial Statements'!G40</f>
        <v>12</v>
      </c>
      <c r="N47" s="42"/>
      <c r="O47" s="40"/>
      <c r="P47" s="401"/>
      <c r="Q47" s="400"/>
      <c r="R47" s="400"/>
      <c r="S47" s="400"/>
      <c r="T47" s="400"/>
      <c r="U47" s="400"/>
    </row>
    <row r="48" spans="1:21" ht="15">
      <c r="A48" s="55"/>
      <c r="B48" s="48" t="str">
        <f>'Financial Statements'!B47</f>
        <v>Deffered tax assets</v>
      </c>
      <c r="C48" s="50"/>
      <c r="D48" s="50"/>
      <c r="E48" s="50"/>
      <c r="F48" s="269"/>
      <c r="G48" s="50"/>
      <c r="H48" s="50"/>
      <c r="I48" s="50"/>
      <c r="J48" s="260">
        <f>'Financial Statements'!D47</f>
        <v>46</v>
      </c>
      <c r="K48" s="260">
        <f>'Financial Statements'!E47</f>
        <v>21</v>
      </c>
      <c r="L48" s="260">
        <f>'Financial Statements'!F47</f>
        <v>19</v>
      </c>
      <c r="M48" s="260">
        <f>'Financial Statements'!G47</f>
        <v>0</v>
      </c>
      <c r="N48" s="42"/>
      <c r="O48" s="40"/>
      <c r="P48" s="401"/>
      <c r="Q48" s="400"/>
      <c r="R48" s="400"/>
      <c r="S48" s="400"/>
      <c r="T48" s="400"/>
      <c r="U48" s="400"/>
    </row>
    <row r="49" spans="1:21" ht="15">
      <c r="A49" s="55"/>
      <c r="B49" s="68" t="str">
        <f>'Financial Statements'!B48</f>
        <v>Employee retirement benefit assets</v>
      </c>
      <c r="C49" s="70"/>
      <c r="D49" s="70"/>
      <c r="E49" s="70"/>
      <c r="F49" s="71"/>
      <c r="G49" s="70"/>
      <c r="H49" s="70"/>
      <c r="I49" s="70"/>
      <c r="J49" s="261">
        <f>'Financial Statements'!D48</f>
        <v>5</v>
      </c>
      <c r="K49" s="261">
        <f>'Financial Statements'!E48</f>
        <v>5</v>
      </c>
      <c r="L49" s="261">
        <f>'Financial Statements'!F48</f>
        <v>4</v>
      </c>
      <c r="M49" s="261">
        <f>'Financial Statements'!G48</f>
        <v>3</v>
      </c>
      <c r="N49" s="42"/>
      <c r="O49" s="40"/>
      <c r="P49" s="401"/>
      <c r="Q49" s="400"/>
      <c r="R49" s="400"/>
      <c r="S49" s="400"/>
      <c r="T49" s="400"/>
      <c r="U49" s="400"/>
    </row>
    <row r="50" spans="1:21" ht="15">
      <c r="A50" s="55"/>
      <c r="B50" s="240" t="str">
        <f>'Financial Statements'!B51</f>
        <v xml:space="preserve">Trade and other recievables </v>
      </c>
      <c r="C50" s="236"/>
      <c r="D50" s="236"/>
      <c r="E50" s="236"/>
      <c r="F50" s="238"/>
      <c r="G50" s="236"/>
      <c r="H50" s="236"/>
      <c r="I50" s="236"/>
      <c r="J50" s="260">
        <f>'Financial Statements'!D51</f>
        <v>246</v>
      </c>
      <c r="K50" s="260">
        <f>'Financial Statements'!E51</f>
        <v>167</v>
      </c>
      <c r="L50" s="260">
        <f>'Financial Statements'!F51</f>
        <v>161</v>
      </c>
      <c r="M50" s="260">
        <f>'Financial Statements'!G51</f>
        <v>394</v>
      </c>
      <c r="N50" s="42"/>
      <c r="O50" s="40"/>
      <c r="P50" s="401"/>
      <c r="Q50" s="400"/>
      <c r="R50" s="400"/>
      <c r="S50" s="400"/>
      <c r="T50" s="400"/>
      <c r="U50" s="400"/>
    </row>
    <row r="51" spans="1:21" ht="15">
      <c r="A51" s="55"/>
      <c r="B51" s="77" t="str">
        <f>'Financial Statements'!B52</f>
        <v>Bank deposits and cash</v>
      </c>
      <c r="C51" s="333"/>
      <c r="D51" s="333"/>
      <c r="E51" s="333"/>
      <c r="F51" s="334"/>
      <c r="G51" s="333"/>
      <c r="H51" s="333"/>
      <c r="I51" s="333"/>
      <c r="J51" s="261">
        <f>J131</f>
        <v>0.42</v>
      </c>
      <c r="K51" s="261">
        <f t="shared" ref="K51:M51" si="1">K131</f>
        <v>0.4</v>
      </c>
      <c r="L51" s="261">
        <f t="shared" si="1"/>
        <v>0.52</v>
      </c>
      <c r="M51" s="261">
        <f t="shared" si="1"/>
        <v>0.69000000000000006</v>
      </c>
      <c r="N51" s="42"/>
      <c r="O51" s="40"/>
      <c r="P51" s="401"/>
      <c r="Q51" s="400"/>
      <c r="R51" s="400"/>
      <c r="S51" s="400"/>
      <c r="T51" s="400"/>
      <c r="U51" s="400"/>
    </row>
    <row r="52" spans="1:21" ht="15">
      <c r="A52" s="55"/>
      <c r="B52" s="245" t="s">
        <v>103</v>
      </c>
      <c r="C52" s="246"/>
      <c r="D52" s="246"/>
      <c r="E52" s="246"/>
      <c r="F52" s="247"/>
      <c r="G52" s="246"/>
      <c r="H52" s="246"/>
      <c r="I52" s="246"/>
      <c r="J52" s="335">
        <f>SUM(J47:J51)</f>
        <v>311.42</v>
      </c>
      <c r="K52" s="335">
        <f t="shared" ref="K52:M52" si="2">SUM(K47:K51)</f>
        <v>207.4</v>
      </c>
      <c r="L52" s="335">
        <f t="shared" si="2"/>
        <v>196.52</v>
      </c>
      <c r="M52" s="335">
        <f t="shared" si="2"/>
        <v>409.69</v>
      </c>
      <c r="N52" s="42"/>
      <c r="O52" s="40"/>
      <c r="P52" s="401"/>
      <c r="Q52" s="400"/>
      <c r="R52" s="400"/>
      <c r="S52" s="400"/>
      <c r="T52" s="400"/>
      <c r="U52" s="400"/>
    </row>
    <row r="53" spans="1:21" ht="15">
      <c r="A53" s="40"/>
      <c r="B53" s="256" t="s">
        <v>104</v>
      </c>
      <c r="C53" s="257"/>
      <c r="D53" s="257"/>
      <c r="E53" s="257"/>
      <c r="F53" s="258"/>
      <c r="G53" s="257"/>
      <c r="H53" s="257"/>
      <c r="I53" s="257"/>
      <c r="J53" s="259">
        <f>J45+J52</f>
        <v>-3903.58</v>
      </c>
      <c r="K53" s="259">
        <f>K45+K52</f>
        <v>-3201.6</v>
      </c>
      <c r="L53" s="259">
        <f>L45+L52</f>
        <v>-2603.48</v>
      </c>
      <c r="M53" s="259">
        <f>M45+M52</f>
        <v>-1876.31</v>
      </c>
      <c r="N53" s="42"/>
      <c r="O53" s="40"/>
      <c r="P53" s="401"/>
      <c r="Q53" s="400"/>
      <c r="R53" s="400"/>
      <c r="S53" s="400"/>
      <c r="T53" s="400"/>
      <c r="U53" s="400"/>
    </row>
    <row r="54" spans="1:21" ht="15">
      <c r="A54" s="40"/>
      <c r="B54" s="241"/>
      <c r="C54" s="236"/>
      <c r="D54" s="236"/>
      <c r="E54" s="236"/>
      <c r="F54" s="238"/>
      <c r="G54" s="236"/>
      <c r="H54" s="236"/>
      <c r="I54" s="236"/>
      <c r="J54" s="260"/>
      <c r="K54" s="260"/>
      <c r="L54" s="260"/>
      <c r="M54" s="260"/>
      <c r="N54" s="42"/>
      <c r="O54" s="40"/>
      <c r="P54" s="401"/>
      <c r="Q54" s="400"/>
      <c r="R54" s="400"/>
      <c r="S54" s="400"/>
      <c r="T54" s="400"/>
      <c r="U54" s="400"/>
    </row>
    <row r="55" spans="1:21" ht="15">
      <c r="A55" s="40"/>
      <c r="B55" s="225" t="s">
        <v>105</v>
      </c>
      <c r="C55" s="346"/>
      <c r="D55" s="346"/>
      <c r="E55" s="346"/>
      <c r="F55" s="347"/>
      <c r="G55" s="346"/>
      <c r="H55" s="346"/>
      <c r="I55" s="346"/>
      <c r="J55" s="261"/>
      <c r="K55" s="261"/>
      <c r="L55" s="261"/>
      <c r="M55" s="261"/>
      <c r="N55" s="42"/>
      <c r="O55" s="40"/>
      <c r="P55" s="401"/>
      <c r="Q55" s="400"/>
      <c r="R55" s="400"/>
      <c r="S55" s="400"/>
      <c r="T55" s="400"/>
      <c r="U55" s="400"/>
    </row>
    <row r="56" spans="1:21" ht="15">
      <c r="A56" s="40"/>
      <c r="B56" s="348" t="str">
        <f>'Financial Statements'!B52</f>
        <v>Bank deposits and cash</v>
      </c>
      <c r="C56" s="348">
        <f t="shared" ref="C56:I56" si="3">C132</f>
        <v>0</v>
      </c>
      <c r="D56" s="348">
        <f t="shared" si="3"/>
        <v>0</v>
      </c>
      <c r="E56" s="348">
        <f t="shared" si="3"/>
        <v>0</v>
      </c>
      <c r="F56" s="348">
        <f t="shared" si="3"/>
        <v>0</v>
      </c>
      <c r="G56" s="348">
        <f t="shared" si="3"/>
        <v>0</v>
      </c>
      <c r="H56" s="348">
        <f t="shared" si="3"/>
        <v>0</v>
      </c>
      <c r="I56" s="348">
        <f t="shared" si="3"/>
        <v>0</v>
      </c>
      <c r="J56" s="260">
        <f>J132</f>
        <v>5228.58</v>
      </c>
      <c r="K56" s="260">
        <f t="shared" ref="K56:M56" si="4">K132</f>
        <v>25406.6</v>
      </c>
      <c r="L56" s="260">
        <f t="shared" si="4"/>
        <v>61709.48</v>
      </c>
      <c r="M56" s="260">
        <f t="shared" si="4"/>
        <v>68148.31</v>
      </c>
      <c r="N56" s="42"/>
      <c r="O56" s="40"/>
      <c r="P56" s="401"/>
      <c r="Q56" s="400"/>
      <c r="R56" s="400"/>
      <c r="S56" s="400"/>
      <c r="T56" s="400"/>
      <c r="U56" s="400"/>
    </row>
    <row r="57" spans="1:21" ht="15">
      <c r="A57" s="40"/>
      <c r="B57" s="226" t="str">
        <f>'Financial Statements'!B43</f>
        <v>Interest in joint ventures</v>
      </c>
      <c r="C57" s="228"/>
      <c r="D57" s="228"/>
      <c r="E57" s="228"/>
      <c r="F57" s="229"/>
      <c r="G57" s="228"/>
      <c r="H57" s="228"/>
      <c r="I57" s="228"/>
      <c r="J57" s="261">
        <f>'Financial Statements'!D43</f>
        <v>55697</v>
      </c>
      <c r="K57" s="261">
        <f>'Financial Statements'!E43</f>
        <v>56415</v>
      </c>
      <c r="L57" s="261">
        <f>'Financial Statements'!F43</f>
        <v>42739</v>
      </c>
      <c r="M57" s="261">
        <f>'Financial Statements'!G43</f>
        <v>42629</v>
      </c>
      <c r="N57" s="42"/>
      <c r="O57" s="40"/>
      <c r="P57" s="401"/>
      <c r="Q57" s="400"/>
      <c r="R57" s="400"/>
      <c r="S57" s="400"/>
      <c r="T57" s="400"/>
      <c r="U57" s="400"/>
    </row>
    <row r="58" spans="1:21" ht="15">
      <c r="A58" s="40"/>
      <c r="B58" s="232" t="str">
        <f>'Financial Statements'!B44</f>
        <v>Interest in associates</v>
      </c>
      <c r="C58" s="349"/>
      <c r="D58" s="349"/>
      <c r="E58" s="349"/>
      <c r="F58" s="350"/>
      <c r="G58" s="349"/>
      <c r="H58" s="349"/>
      <c r="I58" s="349"/>
      <c r="J58" s="260">
        <f>'Financial Statements'!D44</f>
        <v>23725</v>
      </c>
      <c r="K58" s="260">
        <f>'Financial Statements'!E44</f>
        <v>24589</v>
      </c>
      <c r="L58" s="260">
        <f>'Financial Statements'!F44</f>
        <v>24202</v>
      </c>
      <c r="M58" s="260">
        <f>'Financial Statements'!G44</f>
        <v>23919</v>
      </c>
      <c r="N58" s="42"/>
      <c r="O58" s="40"/>
      <c r="P58" s="401"/>
      <c r="Q58" s="400"/>
      <c r="R58" s="400"/>
      <c r="S58" s="400"/>
      <c r="T58" s="400"/>
      <c r="U58" s="400"/>
    </row>
    <row r="59" spans="1:21" ht="15">
      <c r="A59" s="40"/>
      <c r="B59" s="227" t="str">
        <f>'Financial Statements'!B45</f>
        <v>Other non current financial assets</v>
      </c>
      <c r="C59" s="228"/>
      <c r="D59" s="228"/>
      <c r="E59" s="228"/>
      <c r="F59" s="229"/>
      <c r="G59" s="228"/>
      <c r="H59" s="228"/>
      <c r="I59" s="228"/>
      <c r="J59" s="261">
        <f>'Financial Statements'!D45</f>
        <v>5100</v>
      </c>
      <c r="K59" s="261">
        <f>'Financial Statements'!E45</f>
        <v>67</v>
      </c>
      <c r="L59" s="261">
        <f>'Financial Statements'!F45</f>
        <v>67</v>
      </c>
      <c r="M59" s="261">
        <f>'Financial Statements'!G45</f>
        <v>67</v>
      </c>
      <c r="N59" s="42"/>
      <c r="O59" s="40"/>
      <c r="P59" s="401"/>
      <c r="Q59" s="400"/>
      <c r="R59" s="400"/>
      <c r="S59" s="400"/>
      <c r="T59" s="400"/>
      <c r="U59" s="400"/>
    </row>
    <row r="60" spans="1:21" ht="15">
      <c r="A60" s="40"/>
      <c r="B60" s="232" t="str">
        <f>'Financial Statements'!B46</f>
        <v>Derivative financial instruments</v>
      </c>
      <c r="C60" s="349"/>
      <c r="D60" s="349"/>
      <c r="E60" s="349"/>
      <c r="F60" s="350"/>
      <c r="G60" s="349"/>
      <c r="H60" s="349"/>
      <c r="I60" s="349"/>
      <c r="J60" s="260">
        <f>'Financial Statements'!D46</f>
        <v>1375</v>
      </c>
      <c r="K60" s="260">
        <f>'Financial Statements'!E46</f>
        <v>316</v>
      </c>
      <c r="L60" s="260">
        <f>'Financial Statements'!F46</f>
        <v>846</v>
      </c>
      <c r="M60" s="260">
        <f>'Financial Statements'!G46</f>
        <v>167</v>
      </c>
      <c r="N60" s="42"/>
      <c r="O60" s="40"/>
      <c r="P60" s="401"/>
      <c r="Q60" s="400"/>
      <c r="R60" s="400"/>
      <c r="S60" s="400"/>
      <c r="T60" s="400"/>
      <c r="U60" s="400"/>
    </row>
    <row r="61" spans="1:21" ht="15">
      <c r="A61" s="40"/>
      <c r="B61" s="227" t="str">
        <f>'Financial Statements'!B41</f>
        <v>Interest in leasehold land held for own use under finance leases</v>
      </c>
      <c r="C61" s="349"/>
      <c r="D61" s="349"/>
      <c r="E61" s="349"/>
      <c r="F61" s="350"/>
      <c r="G61" s="349"/>
      <c r="H61" s="349"/>
      <c r="I61" s="349"/>
      <c r="J61" s="261">
        <f>'Financial Statements'!D41</f>
        <v>0</v>
      </c>
      <c r="K61" s="261">
        <f>'Financial Statements'!E41</f>
        <v>0</v>
      </c>
      <c r="L61" s="261">
        <f>'Financial Statements'!F41</f>
        <v>17</v>
      </c>
      <c r="M61" s="261">
        <f>'Financial Statements'!G41</f>
        <v>18</v>
      </c>
      <c r="N61" s="42"/>
      <c r="O61" s="40"/>
      <c r="P61" s="401"/>
      <c r="Q61" s="400"/>
      <c r="R61" s="400"/>
      <c r="S61" s="400"/>
      <c r="T61" s="400"/>
      <c r="U61" s="400"/>
    </row>
    <row r="62" spans="1:21" ht="15">
      <c r="A62" s="40"/>
      <c r="B62" s="251" t="s">
        <v>106</v>
      </c>
      <c r="C62" s="249"/>
      <c r="D62" s="249"/>
      <c r="E62" s="249"/>
      <c r="F62" s="250"/>
      <c r="G62" s="249"/>
      <c r="H62" s="249"/>
      <c r="I62" s="249"/>
      <c r="J62" s="335">
        <f>SUM(J56:J61)</f>
        <v>91125.58</v>
      </c>
      <c r="K62" s="335">
        <f t="shared" ref="K62:M62" si="5">SUM(K56:K61)</f>
        <v>106793.60000000001</v>
      </c>
      <c r="L62" s="335">
        <f t="shared" si="5"/>
        <v>129580.48000000001</v>
      </c>
      <c r="M62" s="335">
        <f t="shared" si="5"/>
        <v>134948.31</v>
      </c>
      <c r="N62" s="42"/>
      <c r="O62" s="40"/>
      <c r="P62" s="401"/>
      <c r="Q62" s="400"/>
      <c r="R62" s="400"/>
      <c r="S62" s="400"/>
      <c r="T62" s="400"/>
      <c r="U62" s="400"/>
    </row>
    <row r="63" spans="1:21" ht="15">
      <c r="A63" s="40"/>
      <c r="B63" s="248" t="s">
        <v>107</v>
      </c>
      <c r="C63" s="349"/>
      <c r="D63" s="349"/>
      <c r="E63" s="349"/>
      <c r="F63" s="350"/>
      <c r="G63" s="349"/>
      <c r="H63" s="349"/>
      <c r="I63" s="349"/>
      <c r="J63" s="259"/>
      <c r="K63" s="259"/>
      <c r="L63" s="259"/>
      <c r="M63" s="259"/>
      <c r="N63" s="42"/>
      <c r="O63" s="40"/>
      <c r="P63" s="401"/>
      <c r="Q63" s="400"/>
      <c r="R63" s="400"/>
      <c r="S63" s="400"/>
      <c r="T63" s="400"/>
      <c r="U63" s="400"/>
    </row>
    <row r="64" spans="1:21" ht="15">
      <c r="A64" s="40"/>
      <c r="B64" s="233" t="str">
        <f>'Financial Statements'!B56</f>
        <v>Current portion of bank loans and other interest bearing borrowings</v>
      </c>
      <c r="C64" s="228"/>
      <c r="D64" s="228"/>
      <c r="E64" s="228"/>
      <c r="F64" s="229"/>
      <c r="G64" s="228"/>
      <c r="H64" s="228"/>
      <c r="I64" s="228"/>
      <c r="J64" s="260">
        <f>'Financial Statements'!D56</f>
        <v>0</v>
      </c>
      <c r="K64" s="260">
        <f>'Financial Statements'!E56</f>
        <v>-3544</v>
      </c>
      <c r="L64" s="260">
        <f>'Financial Statements'!F56</f>
        <v>0</v>
      </c>
      <c r="M64" s="260">
        <f>'Financial Statements'!G56</f>
        <v>0</v>
      </c>
      <c r="N64" s="42"/>
      <c r="O64" s="42"/>
      <c r="P64" s="401"/>
      <c r="Q64" s="400"/>
      <c r="R64" s="400"/>
      <c r="S64" s="400"/>
      <c r="T64" s="400"/>
      <c r="U64" s="400"/>
    </row>
    <row r="65" spans="1:21" ht="15">
      <c r="A65" s="60"/>
      <c r="B65" s="227" t="str">
        <f>'Financial Statements'!B62</f>
        <v>Bank loans and other interest bearing borrowings</v>
      </c>
      <c r="C65" s="234"/>
      <c r="D65" s="234"/>
      <c r="E65" s="234"/>
      <c r="F65" s="235"/>
      <c r="G65" s="234"/>
      <c r="H65" s="234"/>
      <c r="I65" s="234"/>
      <c r="J65" s="261">
        <f>'Financial Statements'!D62</f>
        <v>-3437</v>
      </c>
      <c r="K65" s="261">
        <f>'Financial Statements'!E62</f>
        <v>-3679</v>
      </c>
      <c r="L65" s="261">
        <f>'Financial Statements'!F62</f>
        <v>-8514</v>
      </c>
      <c r="M65" s="261">
        <f>'Financial Statements'!G62</f>
        <v>-9405</v>
      </c>
      <c r="N65" s="42"/>
      <c r="O65" s="42"/>
      <c r="P65" s="401"/>
      <c r="Q65" s="400"/>
      <c r="R65" s="400"/>
      <c r="S65" s="400"/>
      <c r="T65" s="400"/>
      <c r="U65" s="400"/>
    </row>
    <row r="66" spans="1:21" ht="15">
      <c r="A66" s="60"/>
      <c r="B66" s="233" t="str">
        <f>'Financial Statements'!B63</f>
        <v>Dervative financial instruments</v>
      </c>
      <c r="C66" s="230"/>
      <c r="D66" s="230"/>
      <c r="E66" s="230"/>
      <c r="F66" s="231"/>
      <c r="G66" s="230"/>
      <c r="H66" s="230"/>
      <c r="I66" s="230"/>
      <c r="J66" s="260">
        <f>'Financial Statements'!D63</f>
        <v>-228</v>
      </c>
      <c r="K66" s="260">
        <f>'Financial Statements'!E63</f>
        <v>-789</v>
      </c>
      <c r="L66" s="260">
        <f>'Financial Statements'!F63</f>
        <v>-52</v>
      </c>
      <c r="M66" s="260">
        <f>'Financial Statements'!G63</f>
        <v>-70</v>
      </c>
      <c r="N66" s="42"/>
      <c r="O66" s="42"/>
      <c r="P66" s="401"/>
      <c r="Q66" s="400"/>
      <c r="R66" s="400"/>
      <c r="S66" s="400"/>
      <c r="T66" s="400"/>
      <c r="U66" s="400"/>
    </row>
    <row r="67" spans="1:21" ht="15">
      <c r="A67" s="60"/>
      <c r="B67" s="248" t="s">
        <v>108</v>
      </c>
      <c r="C67" s="252"/>
      <c r="D67" s="252"/>
      <c r="E67" s="252"/>
      <c r="F67" s="253"/>
      <c r="G67" s="252"/>
      <c r="H67" s="252"/>
      <c r="I67" s="252"/>
      <c r="J67" s="259">
        <f>SUM(J64:J66)</f>
        <v>-3665</v>
      </c>
      <c r="K67" s="259">
        <f t="shared" ref="K67:M67" si="6">SUM(K64:K66)</f>
        <v>-8012</v>
      </c>
      <c r="L67" s="259">
        <f t="shared" si="6"/>
        <v>-8566</v>
      </c>
      <c r="M67" s="259">
        <f t="shared" si="6"/>
        <v>-9475</v>
      </c>
      <c r="N67" s="42"/>
      <c r="O67" s="42"/>
      <c r="P67" s="401"/>
      <c r="Q67" s="400"/>
      <c r="R67" s="400"/>
      <c r="S67" s="400"/>
      <c r="T67" s="400"/>
      <c r="U67" s="400"/>
    </row>
    <row r="68" spans="1:21" ht="15">
      <c r="A68" s="60"/>
      <c r="B68" s="251" t="s">
        <v>109</v>
      </c>
      <c r="C68" s="254"/>
      <c r="D68" s="254"/>
      <c r="E68" s="254"/>
      <c r="F68" s="255"/>
      <c r="G68" s="254"/>
      <c r="H68" s="254"/>
      <c r="I68" s="254"/>
      <c r="J68" s="335">
        <f>J62+J67</f>
        <v>87460.58</v>
      </c>
      <c r="K68" s="335">
        <f t="shared" ref="K68:M68" si="7">K62+K67</f>
        <v>98781.6</v>
      </c>
      <c r="L68" s="335">
        <f t="shared" si="7"/>
        <v>121014.48000000001</v>
      </c>
      <c r="M68" s="335">
        <f t="shared" si="7"/>
        <v>125473.31</v>
      </c>
      <c r="N68" s="42"/>
      <c r="O68" s="42"/>
      <c r="P68" s="401"/>
      <c r="Q68" s="400"/>
      <c r="R68" s="400"/>
      <c r="S68" s="400"/>
      <c r="T68" s="400"/>
      <c r="U68" s="400"/>
    </row>
    <row r="69" spans="1:21" ht="15">
      <c r="A69" s="62"/>
      <c r="B69" s="248" t="str">
        <f>'Financial Statements'!B68</f>
        <v>Equity</v>
      </c>
      <c r="C69" s="236"/>
      <c r="D69" s="237"/>
      <c r="E69" s="236"/>
      <c r="F69" s="238"/>
      <c r="G69" s="236"/>
      <c r="H69" s="236"/>
      <c r="I69" s="236"/>
      <c r="J69" s="259"/>
      <c r="K69" s="259"/>
      <c r="L69" s="259"/>
      <c r="M69" s="259"/>
      <c r="N69" s="42"/>
      <c r="O69" s="40"/>
      <c r="P69" s="401"/>
      <c r="Q69" s="400"/>
      <c r="R69" s="400"/>
      <c r="S69" s="400"/>
      <c r="T69" s="400"/>
      <c r="U69" s="400"/>
    </row>
    <row r="70" spans="1:21" ht="15">
      <c r="A70" s="62"/>
      <c r="B70" s="239" t="str">
        <f>'Financial Statements'!B69</f>
        <v xml:space="preserve">Share capital </v>
      </c>
      <c r="C70" s="239">
        <f>'Financial Statements'!C69</f>
        <v>0</v>
      </c>
      <c r="D70" s="239">
        <f>'Financial Statements'!D69</f>
        <v>6610</v>
      </c>
      <c r="E70" s="239">
        <f>'Financial Statements'!E69</f>
        <v>6610</v>
      </c>
      <c r="F70" s="239">
        <f>'Financial Statements'!F69</f>
        <v>6610</v>
      </c>
      <c r="G70" s="239">
        <f>'Financial Statements'!G69</f>
        <v>6610</v>
      </c>
      <c r="H70" s="239">
        <f>'Financial Statements'!H69</f>
        <v>0</v>
      </c>
      <c r="I70" s="239">
        <f>'Financial Statements'!I69</f>
        <v>0</v>
      </c>
      <c r="J70" s="260">
        <f>'Financial Statements'!D69</f>
        <v>6610</v>
      </c>
      <c r="K70" s="260">
        <f>'Financial Statements'!E69</f>
        <v>6610</v>
      </c>
      <c r="L70" s="260">
        <f>'Financial Statements'!F69</f>
        <v>6610</v>
      </c>
      <c r="M70" s="260">
        <f>'Financial Statements'!G69</f>
        <v>6610</v>
      </c>
      <c r="N70" s="42"/>
      <c r="O70" s="40"/>
      <c r="P70" s="401"/>
      <c r="Q70" s="400"/>
      <c r="R70" s="400"/>
      <c r="S70" s="400"/>
      <c r="T70" s="400"/>
      <c r="U70" s="400"/>
    </row>
    <row r="71" spans="1:21" ht="15">
      <c r="A71" s="62"/>
      <c r="B71" s="227" t="str">
        <f>'Financial Statements'!B70</f>
        <v>Reserves</v>
      </c>
      <c r="C71" s="236"/>
      <c r="D71" s="236"/>
      <c r="E71" s="236"/>
      <c r="F71" s="238"/>
      <c r="G71" s="236"/>
      <c r="H71" s="236"/>
      <c r="I71" s="236"/>
      <c r="J71" s="261">
        <f>'Financial Statements'!D70</f>
        <v>76947</v>
      </c>
      <c r="K71" s="261">
        <f>'Financial Statements'!E70</f>
        <v>88970</v>
      </c>
      <c r="L71" s="261">
        <f>'Financial Statements'!F70</f>
        <v>111801</v>
      </c>
      <c r="M71" s="261">
        <f>'Financial Statements'!G70</f>
        <v>116987</v>
      </c>
      <c r="N71" s="42"/>
      <c r="O71" s="40"/>
      <c r="P71" s="401"/>
      <c r="Q71" s="400"/>
      <c r="R71" s="400"/>
      <c r="S71" s="400"/>
      <c r="T71" s="400"/>
      <c r="U71" s="400"/>
    </row>
    <row r="72" spans="1:21" ht="15">
      <c r="A72" s="62"/>
      <c r="B72" s="251" t="str">
        <f>'Financial Statements'!B71</f>
        <v>Total equity attributable to equity shareholders of the Company</v>
      </c>
      <c r="C72" s="254"/>
      <c r="D72" s="254"/>
      <c r="E72" s="254"/>
      <c r="F72" s="255"/>
      <c r="G72" s="254"/>
      <c r="H72" s="254"/>
      <c r="I72" s="254"/>
      <c r="J72" s="335">
        <f>SUM(J70:J71)</f>
        <v>83557</v>
      </c>
      <c r="K72" s="335">
        <f>SUM(K70:K71)</f>
        <v>95580</v>
      </c>
      <c r="L72" s="335">
        <f>SUM(L70:L71)</f>
        <v>118411</v>
      </c>
      <c r="M72" s="335">
        <f>SUM(M70:M71)</f>
        <v>123597</v>
      </c>
      <c r="N72" s="42"/>
      <c r="O72" s="40"/>
      <c r="P72" s="401"/>
      <c r="Q72" s="400"/>
      <c r="R72" s="400"/>
      <c r="S72" s="400"/>
      <c r="T72" s="400"/>
      <c r="U72" s="400"/>
    </row>
    <row r="73" spans="1:21" ht="15">
      <c r="A73" s="62"/>
      <c r="B73" s="248" t="s">
        <v>110</v>
      </c>
      <c r="C73" s="351"/>
      <c r="D73" s="351"/>
      <c r="E73" s="351"/>
      <c r="F73" s="352"/>
      <c r="G73" s="351"/>
      <c r="H73" s="351"/>
      <c r="I73" s="351"/>
      <c r="J73" s="259">
        <f>J68-J72</f>
        <v>3903.5800000000017</v>
      </c>
      <c r="K73" s="259">
        <f t="shared" ref="K73:M73" si="8">K68-K72</f>
        <v>3201.6000000000058</v>
      </c>
      <c r="L73" s="259">
        <f t="shared" si="8"/>
        <v>2603.4800000000105</v>
      </c>
      <c r="M73" s="259">
        <f t="shared" si="8"/>
        <v>1876.3099999999977</v>
      </c>
      <c r="N73" s="42"/>
      <c r="O73" s="40"/>
      <c r="P73" s="401"/>
      <c r="Q73" s="400"/>
      <c r="R73" s="400"/>
      <c r="S73" s="400"/>
      <c r="T73" s="400"/>
      <c r="U73" s="400"/>
    </row>
    <row r="74" spans="1:21" ht="15">
      <c r="A74" s="62"/>
      <c r="B74" s="239" t="s">
        <v>111</v>
      </c>
      <c r="C74" s="239"/>
      <c r="D74" s="239"/>
      <c r="E74" s="239"/>
      <c r="F74" s="239"/>
      <c r="G74" s="239"/>
      <c r="H74" s="239"/>
      <c r="I74" s="239"/>
      <c r="J74" s="239"/>
      <c r="K74" s="239"/>
      <c r="L74" s="239"/>
      <c r="M74" s="239"/>
      <c r="N74" s="42"/>
      <c r="O74" s="40"/>
      <c r="P74" s="401"/>
      <c r="Q74" s="400"/>
      <c r="R74" s="400"/>
      <c r="S74" s="400"/>
      <c r="T74" s="400"/>
      <c r="U74" s="400"/>
    </row>
    <row r="75" spans="1:21" ht="15">
      <c r="A75" s="62"/>
      <c r="B75" s="40"/>
      <c r="C75" s="41"/>
      <c r="D75" s="41"/>
      <c r="E75" s="41"/>
      <c r="F75" s="40"/>
      <c r="G75" s="41"/>
      <c r="H75" s="41"/>
      <c r="I75" s="41"/>
      <c r="J75" s="363"/>
      <c r="K75" s="363"/>
      <c r="L75" s="363"/>
      <c r="M75" s="363"/>
      <c r="N75" s="42"/>
      <c r="O75" s="42"/>
      <c r="P75" s="401"/>
      <c r="Q75" s="400"/>
      <c r="R75" s="400"/>
      <c r="S75" s="400"/>
      <c r="T75" s="400"/>
      <c r="U75" s="400"/>
    </row>
    <row r="76" spans="1:21" ht="16.5">
      <c r="A76" s="62"/>
      <c r="B76" s="398" t="str">
        <f>+'Financial Statements'!B2:G2</f>
        <v>Power Assets</v>
      </c>
      <c r="C76" s="398"/>
      <c r="D76" s="398"/>
      <c r="E76" s="398"/>
      <c r="F76" s="398"/>
      <c r="G76" s="398"/>
      <c r="H76" s="398"/>
      <c r="I76" s="398"/>
      <c r="J76" s="398"/>
      <c r="K76" s="398"/>
      <c r="L76" s="398"/>
      <c r="M76" s="398"/>
      <c r="N76" s="42"/>
      <c r="O76" s="42"/>
      <c r="P76" s="401"/>
      <c r="Q76" s="400"/>
      <c r="R76" s="400"/>
      <c r="S76" s="400"/>
      <c r="T76" s="400"/>
      <c r="U76" s="400"/>
    </row>
    <row r="77" spans="1:21" ht="16.5">
      <c r="A77" s="62"/>
      <c r="B77" s="402" t="s">
        <v>112</v>
      </c>
      <c r="C77" s="402"/>
      <c r="D77" s="402"/>
      <c r="E77" s="402"/>
      <c r="F77" s="402"/>
      <c r="G77" s="402"/>
      <c r="H77" s="402"/>
      <c r="I77" s="402"/>
      <c r="J77" s="402"/>
      <c r="K77" s="402"/>
      <c r="L77" s="402"/>
      <c r="M77" s="402"/>
      <c r="N77" s="61"/>
      <c r="O77" s="61"/>
      <c r="P77" s="401"/>
      <c r="Q77" s="400"/>
      <c r="R77" s="400"/>
      <c r="S77" s="400"/>
      <c r="T77" s="400"/>
      <c r="U77" s="400"/>
    </row>
    <row r="78" spans="1:21" ht="15.75">
      <c r="A78" s="62"/>
      <c r="B78" s="403" t="str">
        <f>+'Financial Statements'!B4:G4</f>
        <v>as at 31 December</v>
      </c>
      <c r="C78" s="403"/>
      <c r="D78" s="403"/>
      <c r="E78" s="403"/>
      <c r="F78" s="403"/>
      <c r="G78" s="403"/>
      <c r="H78" s="403"/>
      <c r="I78" s="403"/>
      <c r="J78" s="403"/>
      <c r="K78" s="403"/>
      <c r="L78" s="403"/>
      <c r="M78" s="403"/>
      <c r="N78" s="42"/>
      <c r="O78" s="42"/>
      <c r="P78" s="401"/>
      <c r="Q78" s="400"/>
      <c r="R78" s="400"/>
      <c r="S78" s="400"/>
      <c r="T78" s="400"/>
      <c r="U78" s="400"/>
    </row>
    <row r="79" spans="1:21" ht="15">
      <c r="A79" s="62"/>
      <c r="B79" s="42"/>
      <c r="C79" s="43"/>
      <c r="D79" s="43">
        <v>2004</v>
      </c>
      <c r="E79" s="43">
        <v>2005</v>
      </c>
      <c r="F79" s="43">
        <v>2006</v>
      </c>
      <c r="G79" s="43">
        <v>2007</v>
      </c>
      <c r="H79" s="43">
        <v>2008</v>
      </c>
      <c r="I79" s="43">
        <v>2009</v>
      </c>
      <c r="J79" s="138">
        <f t="shared" ref="J79:M80" si="9">+J5</f>
        <v>2018</v>
      </c>
      <c r="K79" s="138">
        <f t="shared" si="9"/>
        <v>2017</v>
      </c>
      <c r="L79" s="138">
        <f t="shared" si="9"/>
        <v>2016</v>
      </c>
      <c r="M79" s="138">
        <f t="shared" si="9"/>
        <v>2015</v>
      </c>
      <c r="N79" s="61"/>
      <c r="O79" s="61"/>
      <c r="P79" s="401"/>
      <c r="Q79" s="400"/>
      <c r="R79" s="400"/>
      <c r="S79" s="400"/>
      <c r="T79" s="400"/>
      <c r="U79" s="400"/>
    </row>
    <row r="80" spans="1:21" ht="15">
      <c r="A80" s="62"/>
      <c r="B80" s="119"/>
      <c r="C80" s="120"/>
      <c r="D80" s="120" t="s">
        <v>93</v>
      </c>
      <c r="E80" s="120" t="s">
        <v>93</v>
      </c>
      <c r="F80" s="120" t="s">
        <v>93</v>
      </c>
      <c r="G80" s="120" t="s">
        <v>93</v>
      </c>
      <c r="H80" s="120" t="s">
        <v>93</v>
      </c>
      <c r="I80" s="120" t="s">
        <v>93</v>
      </c>
      <c r="J80" s="136" t="str">
        <f t="shared" si="9"/>
        <v>HK$'000</v>
      </c>
      <c r="K80" s="136" t="str">
        <f t="shared" si="9"/>
        <v>HK$'000</v>
      </c>
      <c r="L80" s="136" t="str">
        <f t="shared" si="9"/>
        <v>HK$'000</v>
      </c>
      <c r="M80" s="136" t="str">
        <f t="shared" si="9"/>
        <v>HK$'000</v>
      </c>
      <c r="N80" s="42"/>
      <c r="O80" s="42"/>
      <c r="P80" s="401"/>
      <c r="Q80" s="400"/>
      <c r="R80" s="400"/>
      <c r="S80" s="400"/>
      <c r="T80" s="400"/>
      <c r="U80" s="400"/>
    </row>
    <row r="81" spans="1:21" ht="15">
      <c r="A81" s="62"/>
      <c r="B81" s="223" t="s">
        <v>113</v>
      </c>
      <c r="C81" s="50"/>
      <c r="D81" s="50"/>
      <c r="E81" s="50"/>
      <c r="F81" s="50"/>
      <c r="G81" s="50"/>
      <c r="H81" s="50"/>
      <c r="I81" s="50"/>
      <c r="J81" s="359"/>
      <c r="K81" s="359"/>
      <c r="L81" s="359"/>
      <c r="M81" s="359"/>
      <c r="N81" s="61"/>
      <c r="O81" s="61"/>
      <c r="P81" s="401"/>
      <c r="Q81" s="400"/>
      <c r="R81" s="400"/>
      <c r="S81" s="400"/>
      <c r="T81" s="400"/>
      <c r="U81" s="400"/>
    </row>
    <row r="82" spans="1:21" ht="15">
      <c r="A82" s="62"/>
      <c r="B82" s="224" t="str">
        <f>'Financial Statements'!B80</f>
        <v>Revenue</v>
      </c>
      <c r="C82" s="70"/>
      <c r="D82" s="70"/>
      <c r="E82" s="70"/>
      <c r="F82" s="71"/>
      <c r="G82" s="70"/>
      <c r="H82" s="70"/>
      <c r="I82" s="70"/>
      <c r="J82" s="370">
        <f>'Financial Statements'!D80</f>
        <v>42</v>
      </c>
      <c r="K82" s="366">
        <f>'Financial Statements'!E80</f>
        <v>40</v>
      </c>
      <c r="L82" s="366">
        <f>'Financial Statements'!F80</f>
        <v>52</v>
      </c>
      <c r="M82" s="366">
        <f>'Financial Statements'!G80</f>
        <v>69</v>
      </c>
      <c r="N82" s="42"/>
      <c r="O82" s="42"/>
      <c r="P82" s="401"/>
      <c r="Q82" s="400"/>
      <c r="R82" s="400"/>
      <c r="S82" s="400"/>
      <c r="T82" s="400"/>
      <c r="U82" s="400"/>
    </row>
    <row r="83" spans="1:21" ht="15">
      <c r="A83" s="42"/>
      <c r="B83" s="48" t="str">
        <f>'Financial Statements'!B85</f>
        <v>Other net income</v>
      </c>
      <c r="C83" s="50"/>
      <c r="D83" s="50"/>
      <c r="E83" s="50"/>
      <c r="F83" s="269"/>
      <c r="G83" s="50"/>
      <c r="H83" s="50"/>
      <c r="I83" s="50"/>
      <c r="J83" s="374">
        <f>'Financial Statements'!D85</f>
        <v>285</v>
      </c>
      <c r="K83" s="374">
        <f>'Financial Statements'!E85</f>
        <v>1663</v>
      </c>
      <c r="L83" s="374">
        <f>'Financial Statements'!F85</f>
        <v>-221</v>
      </c>
      <c r="M83" s="374">
        <f>'Financial Statements'!G85</f>
        <v>-207</v>
      </c>
      <c r="N83" s="61"/>
      <c r="O83" s="61"/>
      <c r="P83" s="401"/>
      <c r="Q83" s="400"/>
      <c r="R83" s="400"/>
      <c r="S83" s="400"/>
      <c r="T83" s="400"/>
      <c r="U83" s="400"/>
    </row>
    <row r="84" spans="1:21" ht="15">
      <c r="A84" s="42"/>
      <c r="B84" s="224" t="s">
        <v>114</v>
      </c>
      <c r="C84" s="50"/>
      <c r="D84" s="50"/>
      <c r="E84" s="50"/>
      <c r="F84" s="269"/>
      <c r="G84" s="50"/>
      <c r="H84" s="50"/>
      <c r="I84" s="50"/>
      <c r="J84" s="370">
        <f>'Financial Statements'!D94</f>
        <v>8</v>
      </c>
      <c r="K84" s="370">
        <f>'Financial Statements'!E94</f>
        <v>-4</v>
      </c>
      <c r="L84" s="370">
        <f>'Financial Statements'!F94</f>
        <v>19</v>
      </c>
      <c r="M84" s="370">
        <f>'Financial Statements'!G94</f>
        <v>0</v>
      </c>
      <c r="N84" s="42"/>
      <c r="O84" s="40"/>
      <c r="P84" s="401"/>
      <c r="Q84" s="400"/>
      <c r="R84" s="400"/>
      <c r="S84" s="400"/>
      <c r="T84" s="400"/>
      <c r="U84" s="400"/>
    </row>
    <row r="85" spans="1:21" ht="15">
      <c r="A85" s="42"/>
      <c r="B85" s="405" t="s">
        <v>115</v>
      </c>
      <c r="C85" s="406"/>
      <c r="D85" s="295"/>
      <c r="E85" s="295"/>
      <c r="F85" s="296"/>
      <c r="G85" s="295"/>
      <c r="H85" s="295"/>
      <c r="I85" s="295"/>
      <c r="J85" s="367">
        <f>SUM(J82:J84)</f>
        <v>335</v>
      </c>
      <c r="K85" s="367">
        <f>SUM(K82:K84)</f>
        <v>1699</v>
      </c>
      <c r="L85" s="367">
        <f>SUM(L82:L84)</f>
        <v>-150</v>
      </c>
      <c r="M85" s="367">
        <f>SUM(M82:M84)</f>
        <v>-138</v>
      </c>
      <c r="N85" s="42"/>
      <c r="O85" s="40"/>
      <c r="P85" s="401"/>
      <c r="Q85" s="400"/>
      <c r="R85" s="400"/>
      <c r="S85" s="400"/>
      <c r="T85" s="400"/>
      <c r="U85" s="400"/>
    </row>
    <row r="86" spans="1:21" ht="15">
      <c r="A86" s="42"/>
      <c r="B86" s="270" t="s">
        <v>116</v>
      </c>
      <c r="C86" s="50"/>
      <c r="D86" s="50"/>
      <c r="E86" s="50"/>
      <c r="F86" s="269"/>
      <c r="G86" s="50"/>
      <c r="H86" s="50"/>
      <c r="I86" s="50"/>
      <c r="J86" s="370"/>
      <c r="K86" s="370"/>
      <c r="L86" s="370"/>
      <c r="M86" s="370"/>
      <c r="N86" s="42"/>
      <c r="O86" s="42"/>
      <c r="P86" s="401"/>
      <c r="Q86" s="400"/>
      <c r="R86" s="400"/>
      <c r="S86" s="400"/>
      <c r="T86" s="400"/>
      <c r="U86" s="400"/>
    </row>
    <row r="87" spans="1:21" ht="15">
      <c r="A87" s="42"/>
      <c r="B87" s="48" t="str">
        <f>'Financial Statements'!B86</f>
        <v>Other operating costs</v>
      </c>
      <c r="C87" s="70"/>
      <c r="D87" s="70"/>
      <c r="E87" s="70"/>
      <c r="F87" s="71"/>
      <c r="G87" s="70"/>
      <c r="H87" s="70"/>
      <c r="I87" s="70"/>
      <c r="J87" s="374">
        <f>'Financial Statements'!D86</f>
        <v>-311</v>
      </c>
      <c r="K87" s="374">
        <f>'Financial Statements'!E86</f>
        <v>-525</v>
      </c>
      <c r="L87" s="374">
        <f>'Financial Statements'!F86</f>
        <v>-809</v>
      </c>
      <c r="M87" s="374">
        <f>'Financial Statements'!G86</f>
        <v>145</v>
      </c>
      <c r="N87" s="61"/>
      <c r="O87" s="61"/>
      <c r="P87" s="401"/>
      <c r="Q87" s="400"/>
      <c r="R87" s="400"/>
      <c r="S87" s="400"/>
      <c r="T87" s="400"/>
      <c r="U87" s="400"/>
    </row>
    <row r="88" spans="1:21" ht="15">
      <c r="A88" s="42"/>
      <c r="B88" s="224" t="str">
        <f>'Financial Statements'!B83</f>
        <v>Direct costs</v>
      </c>
      <c r="C88" s="48"/>
      <c r="D88" s="48"/>
      <c r="E88" s="48"/>
      <c r="F88" s="48"/>
      <c r="G88" s="48"/>
      <c r="H88" s="48"/>
      <c r="I88" s="48"/>
      <c r="J88" s="370">
        <f>'Financial Statements'!D83</f>
        <v>-1</v>
      </c>
      <c r="K88" s="370">
        <f>'Financial Statements'!E83</f>
        <v>-1</v>
      </c>
      <c r="L88" s="370">
        <f>'Financial Statements'!F83</f>
        <v>-6</v>
      </c>
      <c r="M88" s="370">
        <f>'Financial Statements'!G83</f>
        <v>-8</v>
      </c>
      <c r="N88" s="42"/>
      <c r="O88" s="42"/>
      <c r="P88" s="401"/>
      <c r="Q88" s="400"/>
      <c r="R88" s="400"/>
      <c r="S88" s="400"/>
      <c r="T88" s="400"/>
      <c r="U88" s="400"/>
    </row>
    <row r="89" spans="1:21" ht="15">
      <c r="A89" s="42"/>
      <c r="B89" s="405" t="s">
        <v>117</v>
      </c>
      <c r="C89" s="406"/>
      <c r="D89" s="297"/>
      <c r="E89" s="297"/>
      <c r="F89" s="298"/>
      <c r="G89" s="297"/>
      <c r="H89" s="297"/>
      <c r="I89" s="297"/>
      <c r="J89" s="367">
        <f>SUM(J87:J88)</f>
        <v>-312</v>
      </c>
      <c r="K89" s="367">
        <f t="shared" ref="K89:M89" si="10">SUM(K87:K88)</f>
        <v>-526</v>
      </c>
      <c r="L89" s="367">
        <f t="shared" si="10"/>
        <v>-815</v>
      </c>
      <c r="M89" s="367">
        <f t="shared" si="10"/>
        <v>137</v>
      </c>
      <c r="N89" s="42"/>
      <c r="O89" s="40"/>
      <c r="P89" s="401"/>
      <c r="Q89" s="400"/>
      <c r="R89" s="400"/>
      <c r="S89" s="400"/>
      <c r="T89" s="400"/>
      <c r="U89" s="400"/>
    </row>
    <row r="90" spans="1:21" ht="15">
      <c r="A90" s="62"/>
      <c r="B90" s="268" t="s">
        <v>118</v>
      </c>
      <c r="C90" s="70"/>
      <c r="D90" s="70"/>
      <c r="E90" s="70"/>
      <c r="F90" s="71"/>
      <c r="G90" s="70"/>
      <c r="H90" s="70"/>
      <c r="I90" s="70"/>
      <c r="J90" s="370"/>
      <c r="K90" s="370"/>
      <c r="L90" s="370"/>
      <c r="M90" s="370"/>
      <c r="N90" s="42"/>
      <c r="O90" s="40"/>
      <c r="P90" s="401"/>
      <c r="Q90" s="400"/>
      <c r="R90" s="400"/>
      <c r="S90" s="400"/>
      <c r="T90" s="400"/>
      <c r="U90" s="400"/>
    </row>
    <row r="91" spans="1:21" ht="15">
      <c r="A91" s="62"/>
      <c r="B91" s="48" t="s">
        <v>119</v>
      </c>
      <c r="C91" s="50"/>
      <c r="D91" s="50"/>
      <c r="E91" s="50"/>
      <c r="F91" s="269"/>
      <c r="G91" s="50"/>
      <c r="H91" s="50"/>
      <c r="I91" s="50"/>
      <c r="J91" s="374">
        <f>'Financial Statements'!D93</f>
        <v>-62</v>
      </c>
      <c r="K91" s="368">
        <f>'Financial Statements'!E93</f>
        <v>-93</v>
      </c>
      <c r="L91" s="368">
        <f>'Financial Statements'!F93</f>
        <v>-7</v>
      </c>
      <c r="M91" s="368">
        <f>'Financial Statements'!G93</f>
        <v>11</v>
      </c>
      <c r="N91" s="42"/>
      <c r="O91" s="40"/>
      <c r="P91" s="401"/>
      <c r="Q91" s="400"/>
      <c r="R91" s="400"/>
      <c r="S91" s="400"/>
      <c r="T91" s="400"/>
      <c r="U91" s="400"/>
    </row>
    <row r="92" spans="1:21" ht="15">
      <c r="A92" s="62"/>
      <c r="B92" s="68" t="s">
        <v>118</v>
      </c>
      <c r="C92" s="70"/>
      <c r="D92" s="70"/>
      <c r="E92" s="70"/>
      <c r="F92" s="71"/>
      <c r="G92" s="70"/>
      <c r="H92" s="70"/>
      <c r="I92" s="70"/>
      <c r="J92" s="370">
        <f>-(J111)</f>
        <v>1266.375</v>
      </c>
      <c r="K92" s="366">
        <f>-(K111)</f>
        <v>1194.4349999999999</v>
      </c>
      <c r="L92" s="366">
        <f>-(L111)</f>
        <v>1219.1849999999999</v>
      </c>
      <c r="M92" s="366">
        <f>-(M111)</f>
        <v>1274.1300000000001</v>
      </c>
      <c r="N92" s="42"/>
      <c r="O92" s="40"/>
      <c r="P92" s="401"/>
      <c r="Q92" s="400"/>
      <c r="R92" s="400"/>
      <c r="S92" s="400"/>
      <c r="T92" s="400"/>
      <c r="U92" s="400"/>
    </row>
    <row r="93" spans="1:21" ht="15">
      <c r="A93" s="62"/>
      <c r="B93" s="299" t="s">
        <v>120</v>
      </c>
      <c r="C93" s="300"/>
      <c r="D93" s="300"/>
      <c r="E93" s="300"/>
      <c r="F93" s="301"/>
      <c r="G93" s="300"/>
      <c r="H93" s="300"/>
      <c r="I93" s="300"/>
      <c r="J93" s="369">
        <f>SUM(J91:J92)</f>
        <v>1204.375</v>
      </c>
      <c r="K93" s="369">
        <f t="shared" ref="K93:M93" si="11">SUM(K91:K92)</f>
        <v>1101.4349999999999</v>
      </c>
      <c r="L93" s="369">
        <f t="shared" si="11"/>
        <v>1212.1849999999999</v>
      </c>
      <c r="M93" s="369">
        <f t="shared" si="11"/>
        <v>1285.1300000000001</v>
      </c>
      <c r="N93" s="42"/>
      <c r="O93" s="40"/>
      <c r="P93" s="401"/>
      <c r="Q93" s="400"/>
      <c r="R93" s="400"/>
      <c r="S93" s="400"/>
      <c r="T93" s="400"/>
      <c r="U93" s="400"/>
    </row>
    <row r="94" spans="1:21" ht="15">
      <c r="A94" s="62"/>
      <c r="B94" s="270" t="s">
        <v>121</v>
      </c>
      <c r="C94" s="70"/>
      <c r="D94" s="70"/>
      <c r="E94" s="70"/>
      <c r="F94" s="71"/>
      <c r="G94" s="70"/>
      <c r="H94" s="70"/>
      <c r="I94" s="70"/>
      <c r="J94" s="370"/>
      <c r="K94" s="414"/>
      <c r="L94" s="414"/>
      <c r="M94" s="414"/>
      <c r="N94" s="42"/>
      <c r="O94" s="40"/>
      <c r="P94" s="401"/>
      <c r="Q94" s="400"/>
      <c r="R94" s="400"/>
      <c r="S94" s="400"/>
      <c r="T94" s="400"/>
      <c r="U94" s="400"/>
    </row>
    <row r="95" spans="1:21" ht="15">
      <c r="A95" s="62"/>
      <c r="B95" s="48" t="str">
        <f>'Financial Statements'!B99</f>
        <v>Remeasurement of net defined benefit/liability</v>
      </c>
      <c r="C95" s="50"/>
      <c r="D95" s="327"/>
      <c r="E95" s="50"/>
      <c r="F95" s="269"/>
      <c r="G95" s="50"/>
      <c r="H95" s="50"/>
      <c r="I95" s="50"/>
      <c r="J95" s="374">
        <f>'Financial Statements'!D99</f>
        <v>-20</v>
      </c>
      <c r="K95" s="374">
        <f>'Financial Statements'!E99</f>
        <v>29</v>
      </c>
      <c r="L95" s="374">
        <f>'Financial Statements'!F99</f>
        <v>-3</v>
      </c>
      <c r="M95" s="374">
        <f>'Financial Statements'!G99</f>
        <v>-17</v>
      </c>
      <c r="N95" s="42"/>
      <c r="O95" s="40"/>
      <c r="P95" s="401"/>
      <c r="Q95" s="400"/>
      <c r="R95" s="400"/>
      <c r="S95" s="400"/>
      <c r="T95" s="400"/>
      <c r="U95" s="400"/>
    </row>
    <row r="96" spans="1:21" ht="15">
      <c r="A96" s="62"/>
      <c r="B96" s="68" t="str">
        <f>'Financial Statements'!B101</f>
        <v>Income tax relating to items that will not be reclassified to profit or loss</v>
      </c>
      <c r="C96" s="50"/>
      <c r="D96" s="50"/>
      <c r="E96" s="50"/>
      <c r="F96" s="269"/>
      <c r="G96" s="50"/>
      <c r="H96" s="50"/>
      <c r="I96" s="50"/>
      <c r="J96" s="370">
        <f>'Financial Statements'!D101</f>
        <v>-119</v>
      </c>
      <c r="K96" s="370">
        <f>'Financial Statements'!E101</f>
        <v>-9</v>
      </c>
      <c r="L96" s="370">
        <f>'Financial Statements'!F101</f>
        <v>242</v>
      </c>
      <c r="M96" s="370">
        <f>'Financial Statements'!G101</f>
        <v>-97</v>
      </c>
      <c r="N96" s="42"/>
      <c r="O96" s="40"/>
      <c r="P96" s="401"/>
      <c r="Q96" s="400"/>
      <c r="R96" s="400"/>
      <c r="S96" s="400"/>
      <c r="T96" s="400"/>
      <c r="U96" s="400"/>
    </row>
    <row r="97" spans="1:21" ht="15">
      <c r="A97" s="62"/>
      <c r="B97" s="315" t="str">
        <f>'Financial Statements'!B104</f>
        <v>Exchange differences on translating operations outside Hong Kong, including joint ventures and associates</v>
      </c>
      <c r="C97" s="70"/>
      <c r="D97" s="70"/>
      <c r="E97" s="70"/>
      <c r="F97" s="71"/>
      <c r="G97" s="70"/>
      <c r="H97" s="70"/>
      <c r="I97" s="70"/>
      <c r="J97" s="371">
        <f>'Financial Statements'!D104</f>
        <v>-3592</v>
      </c>
      <c r="K97" s="371">
        <f>'Financial Statements'!E104</f>
        <v>4111</v>
      </c>
      <c r="L97" s="371">
        <f>'Financial Statements'!F104</f>
        <v>-5738</v>
      </c>
      <c r="M97" s="371">
        <f>'Financial Statements'!G104</f>
        <v>-3004</v>
      </c>
      <c r="N97" s="42"/>
      <c r="O97" s="40"/>
      <c r="P97" s="401"/>
      <c r="Q97" s="400"/>
      <c r="R97" s="400"/>
      <c r="S97" s="400"/>
      <c r="T97" s="400"/>
      <c r="U97" s="400"/>
    </row>
    <row r="98" spans="1:21" ht="15">
      <c r="A98" s="62"/>
      <c r="B98" s="68" t="str">
        <f>'Financial Statements'!B105</f>
        <v>Net investment hedges</v>
      </c>
      <c r="C98" s="267"/>
      <c r="D98" s="267"/>
      <c r="E98" s="267"/>
      <c r="F98" s="345"/>
      <c r="G98" s="267"/>
      <c r="H98" s="267"/>
      <c r="I98" s="267"/>
      <c r="J98" s="370">
        <f>'Financial Statements'!D105</f>
        <v>1971</v>
      </c>
      <c r="K98" s="370">
        <f>'Financial Statements'!E105</f>
        <v>-2427</v>
      </c>
      <c r="L98" s="370">
        <f>'Financial Statements'!F105</f>
        <v>1607</v>
      </c>
      <c r="M98" s="370">
        <f>'Financial Statements'!G105</f>
        <v>1039</v>
      </c>
      <c r="N98" s="42"/>
      <c r="O98" s="40"/>
      <c r="P98" s="401"/>
      <c r="Q98" s="400"/>
      <c r="R98" s="400"/>
      <c r="S98" s="400"/>
      <c r="T98" s="400"/>
      <c r="U98" s="400"/>
    </row>
    <row r="99" spans="1:21" ht="15">
      <c r="A99" s="55"/>
      <c r="B99" s="315" t="str">
        <f>'Financial Statements'!B106</f>
        <v>Cost of hedging</v>
      </c>
      <c r="C99" s="70"/>
      <c r="D99" s="70"/>
      <c r="E99" s="70"/>
      <c r="F99" s="71"/>
      <c r="G99" s="70"/>
      <c r="H99" s="70"/>
      <c r="I99" s="70"/>
      <c r="J99" s="371">
        <f>'Financial Statements'!D106</f>
        <v>155</v>
      </c>
      <c r="K99" s="371">
        <f>'Financial Statements'!E106</f>
        <v>0</v>
      </c>
      <c r="L99" s="371">
        <f>'Financial Statements'!F106</f>
        <v>0</v>
      </c>
      <c r="M99" s="371">
        <f>'Financial Statements'!G106</f>
        <v>0</v>
      </c>
      <c r="N99" s="42"/>
      <c r="O99" s="40"/>
      <c r="P99" s="401"/>
      <c r="Q99" s="400"/>
      <c r="R99" s="400"/>
      <c r="S99" s="400"/>
      <c r="T99" s="400"/>
      <c r="U99" s="400"/>
    </row>
    <row r="100" spans="1:21" ht="15">
      <c r="A100" s="55"/>
      <c r="B100" s="68" t="str">
        <f>'Financial Statements'!B107</f>
        <v>Cash flow hedges</v>
      </c>
      <c r="C100" s="267"/>
      <c r="D100" s="267"/>
      <c r="E100" s="267"/>
      <c r="F100" s="345"/>
      <c r="G100" s="267"/>
      <c r="H100" s="267"/>
      <c r="I100" s="267"/>
      <c r="J100" s="370">
        <f>'Financial Statements'!D107</f>
        <v>0</v>
      </c>
      <c r="K100" s="370">
        <f>'Financial Statements'!E107</f>
        <v>0</v>
      </c>
      <c r="L100" s="370">
        <f>'Financial Statements'!F107</f>
        <v>0</v>
      </c>
      <c r="M100" s="370">
        <f>'Financial Statements'!G107</f>
        <v>0</v>
      </c>
      <c r="N100" s="42"/>
      <c r="O100" s="40"/>
      <c r="P100" s="401"/>
      <c r="Q100" s="400"/>
      <c r="R100" s="400"/>
      <c r="S100" s="400"/>
      <c r="T100" s="400"/>
      <c r="U100" s="400"/>
    </row>
    <row r="101" spans="1:21" ht="15">
      <c r="A101" s="55"/>
      <c r="B101" s="315" t="str">
        <f>'Financial Statements'!B108</f>
        <v>Net movement of hedging reserve realted to hedging instruments recognised during the current year</v>
      </c>
      <c r="C101" s="70"/>
      <c r="D101" s="70"/>
      <c r="E101" s="70"/>
      <c r="F101" s="71"/>
      <c r="G101" s="70"/>
      <c r="H101" s="70"/>
      <c r="I101" s="70"/>
      <c r="J101" s="371">
        <f>'Financial Statements'!D108</f>
        <v>-55</v>
      </c>
      <c r="K101" s="371">
        <f>'Financial Statements'!E108</f>
        <v>-34</v>
      </c>
      <c r="L101" s="371">
        <f>'Financial Statements'!F108</f>
        <v>-33</v>
      </c>
      <c r="M101" s="371">
        <f>'Financial Statements'!G108</f>
        <v>116</v>
      </c>
      <c r="N101" s="42"/>
      <c r="O101" s="40"/>
      <c r="P101" s="401"/>
      <c r="Q101" s="400"/>
      <c r="R101" s="400"/>
      <c r="S101" s="400"/>
      <c r="T101" s="400"/>
      <c r="U101" s="400"/>
    </row>
    <row r="102" spans="1:21" ht="15">
      <c r="A102" s="55"/>
      <c r="B102" s="68" t="str">
        <f>'Financial Statements'!B110</f>
        <v>Income tax relating to items that may be reclassified subsequently to profit or loss</v>
      </c>
      <c r="C102" s="70"/>
      <c r="D102" s="70"/>
      <c r="E102" s="70"/>
      <c r="F102" s="71"/>
      <c r="G102" s="70"/>
      <c r="H102" s="70"/>
      <c r="I102" s="70"/>
      <c r="J102" s="366">
        <f>'Financial Statements'!D110</f>
        <v>97</v>
      </c>
      <c r="K102" s="370">
        <f>'Financial Statements'!E110</f>
        <v>83</v>
      </c>
      <c r="L102" s="370">
        <f>'Financial Statements'!F110</f>
        <v>91</v>
      </c>
      <c r="M102" s="370">
        <f>'Financial Statements'!G110</f>
        <v>-78</v>
      </c>
      <c r="N102" s="42"/>
      <c r="O102" s="42"/>
      <c r="P102" s="401"/>
      <c r="Q102" s="400"/>
      <c r="R102" s="400"/>
      <c r="S102" s="400"/>
      <c r="T102" s="400"/>
      <c r="U102" s="400"/>
    </row>
    <row r="103" spans="1:21" ht="15">
      <c r="A103" s="55"/>
      <c r="B103" s="302" t="s">
        <v>122</v>
      </c>
      <c r="C103" s="303"/>
      <c r="D103" s="303"/>
      <c r="E103" s="303"/>
      <c r="F103" s="304"/>
      <c r="G103" s="303"/>
      <c r="H103" s="303"/>
      <c r="I103" s="303"/>
      <c r="J103" s="372">
        <f>SUM(J95:J102)</f>
        <v>-1563</v>
      </c>
      <c r="K103" s="372">
        <f>SUM(K95:K102)</f>
        <v>1753</v>
      </c>
      <c r="L103" s="372">
        <f>SUM(L95:L102)</f>
        <v>-3834</v>
      </c>
      <c r="M103" s="372">
        <f>SUM(M95:M102)</f>
        <v>-2041</v>
      </c>
      <c r="N103" s="42"/>
      <c r="O103" s="42"/>
      <c r="P103" s="401"/>
      <c r="Q103" s="400"/>
      <c r="R103" s="400"/>
      <c r="S103" s="400"/>
      <c r="T103" s="400"/>
      <c r="U103" s="400"/>
    </row>
    <row r="104" spans="1:21" ht="15">
      <c r="A104" s="55"/>
      <c r="B104" s="294" t="s">
        <v>123</v>
      </c>
      <c r="C104" s="295"/>
      <c r="D104" s="295"/>
      <c r="E104" s="295"/>
      <c r="F104" s="296"/>
      <c r="G104" s="295"/>
      <c r="H104" s="295"/>
      <c r="I104" s="295"/>
      <c r="J104" s="373">
        <f>J85+J89+J93+J103</f>
        <v>-335.625</v>
      </c>
      <c r="K104" s="373">
        <f>K85+K89+K93+K103</f>
        <v>4027.4349999999999</v>
      </c>
      <c r="L104" s="373">
        <f>L85+L89+L93+L103</f>
        <v>-3586.8150000000001</v>
      </c>
      <c r="M104" s="373">
        <f>M85+M89+M93+M103</f>
        <v>-756.86999999999989</v>
      </c>
      <c r="N104" s="42"/>
      <c r="O104" s="42"/>
      <c r="P104" s="401"/>
      <c r="Q104" s="400"/>
      <c r="R104" s="400"/>
      <c r="S104" s="400"/>
      <c r="T104" s="400"/>
      <c r="U104" s="400"/>
    </row>
    <row r="105" spans="1:21" ht="15">
      <c r="A105" s="55"/>
      <c r="B105" s="223" t="s">
        <v>124</v>
      </c>
      <c r="C105" s="50"/>
      <c r="D105" s="50"/>
      <c r="E105" s="50"/>
      <c r="F105" s="50"/>
      <c r="G105" s="50"/>
      <c r="H105" s="50"/>
      <c r="I105" s="50"/>
      <c r="J105" s="374"/>
      <c r="K105" s="415"/>
      <c r="L105" s="415"/>
      <c r="M105" s="415"/>
      <c r="N105" s="42"/>
      <c r="O105" s="42"/>
      <c r="P105" s="401"/>
      <c r="Q105" s="400"/>
      <c r="R105" s="400"/>
      <c r="S105" s="400"/>
      <c r="T105" s="400"/>
      <c r="U105" s="400"/>
    </row>
    <row r="106" spans="1:21" ht="15">
      <c r="A106" s="55"/>
      <c r="B106" s="293" t="str">
        <f>'Financial Statements'!B81</f>
        <v>Financial Income</v>
      </c>
      <c r="C106" s="70"/>
      <c r="D106" s="70"/>
      <c r="E106" s="70"/>
      <c r="F106" s="71"/>
      <c r="G106" s="70"/>
      <c r="H106" s="70"/>
      <c r="I106" s="70"/>
      <c r="J106" s="370">
        <f>'Financial Statements'!D81</f>
        <v>1513</v>
      </c>
      <c r="K106" s="366">
        <f>'Financial Statements'!E81</f>
        <v>1380</v>
      </c>
      <c r="L106" s="366">
        <f>'Financial Statements'!F81</f>
        <v>1236</v>
      </c>
      <c r="M106" s="366">
        <f>'Financial Statements'!G81</f>
        <v>1239</v>
      </c>
      <c r="N106" s="42"/>
      <c r="O106" s="42"/>
      <c r="P106" s="401"/>
      <c r="Q106" s="400"/>
      <c r="R106" s="400"/>
      <c r="S106" s="400"/>
      <c r="T106" s="400"/>
      <c r="U106" s="400"/>
    </row>
    <row r="107" spans="1:21" ht="15">
      <c r="A107" s="55"/>
      <c r="B107" s="48" t="str">
        <f>'Financial Statements'!B88</f>
        <v>Finance costs</v>
      </c>
      <c r="C107" s="50"/>
      <c r="D107" s="50"/>
      <c r="E107" s="50"/>
      <c r="F107" s="269"/>
      <c r="G107" s="50"/>
      <c r="H107" s="50"/>
      <c r="I107" s="50"/>
      <c r="J107" s="374">
        <f>'Financial Statements'!D88</f>
        <v>-194</v>
      </c>
      <c r="K107" s="374">
        <f>'Financial Statements'!E88</f>
        <v>-295</v>
      </c>
      <c r="L107" s="374">
        <f>'Financial Statements'!F88</f>
        <v>-248</v>
      </c>
      <c r="M107" s="374">
        <f>'Financial Statements'!G88</f>
        <v>-264</v>
      </c>
      <c r="N107" s="42"/>
      <c r="O107" s="40"/>
      <c r="P107" s="401"/>
      <c r="Q107" s="400"/>
      <c r="R107" s="400"/>
      <c r="S107" s="400"/>
      <c r="T107" s="400"/>
      <c r="U107" s="400"/>
    </row>
    <row r="108" spans="1:21" ht="15">
      <c r="A108" s="55"/>
      <c r="B108" s="311" t="str">
        <f>'Financial Statements'!B89</f>
        <v>Share of profit less losses of joint ventures</v>
      </c>
      <c r="C108" s="70"/>
      <c r="D108" s="70"/>
      <c r="E108" s="70"/>
      <c r="F108" s="71"/>
      <c r="G108" s="70"/>
      <c r="H108" s="70"/>
      <c r="I108" s="70"/>
      <c r="J108" s="370">
        <f>'Financial Statements'!D89</f>
        <v>4668</v>
      </c>
      <c r="K108" s="370">
        <f>'Financial Statements'!E89</f>
        <v>4421</v>
      </c>
      <c r="L108" s="370">
        <f>'Financial Statements'!F89</f>
        <v>4705</v>
      </c>
      <c r="M108" s="370">
        <f>'Financial Statements'!G89</f>
        <v>4958</v>
      </c>
      <c r="N108" s="42"/>
      <c r="O108" s="40"/>
      <c r="P108" s="401"/>
      <c r="Q108" s="400"/>
      <c r="R108" s="400"/>
      <c r="S108" s="400"/>
      <c r="T108" s="400"/>
      <c r="U108" s="400"/>
    </row>
    <row r="109" spans="1:21" ht="16.5">
      <c r="A109" s="55"/>
      <c r="B109" s="310" t="str">
        <f>'Financial Statements'!B90</f>
        <v>Share of profit less losses of associates</v>
      </c>
      <c r="C109" s="50"/>
      <c r="D109" s="50"/>
      <c r="E109" s="50"/>
      <c r="F109" s="269"/>
      <c r="G109" s="50"/>
      <c r="H109" s="50"/>
      <c r="I109" s="50"/>
      <c r="J109" s="374">
        <f>'Financial Statements'!D90</f>
        <v>1688</v>
      </c>
      <c r="K109" s="374">
        <f>'Financial Statements'!E90</f>
        <v>1733</v>
      </c>
      <c r="L109" s="374">
        <f>'Financial Statements'!F90</f>
        <v>1696</v>
      </c>
      <c r="M109" s="374">
        <f>'Financial Statements'!G90</f>
        <v>1789</v>
      </c>
      <c r="N109" s="305"/>
      <c r="O109" s="121"/>
      <c r="P109" s="401"/>
      <c r="Q109" s="400"/>
      <c r="R109" s="400"/>
      <c r="S109" s="400"/>
      <c r="T109" s="400"/>
      <c r="U109" s="400"/>
    </row>
    <row r="110" spans="1:21" ht="15" customHeight="1">
      <c r="A110" s="55"/>
      <c r="B110" s="294" t="s">
        <v>125</v>
      </c>
      <c r="C110" s="295"/>
      <c r="D110" s="295"/>
      <c r="E110" s="295"/>
      <c r="F110" s="296"/>
      <c r="G110" s="295"/>
      <c r="H110" s="295"/>
      <c r="I110" s="295"/>
      <c r="J110" s="373">
        <f>SUM(J106:J109)</f>
        <v>7675</v>
      </c>
      <c r="K110" s="373">
        <f>SUM(K106:K109)</f>
        <v>7239</v>
      </c>
      <c r="L110" s="373">
        <f>SUM(L106:L109)</f>
        <v>7389</v>
      </c>
      <c r="M110" s="373">
        <f>SUM(M106:M109)</f>
        <v>7722</v>
      </c>
      <c r="N110" s="364"/>
      <c r="O110" s="75"/>
      <c r="P110" s="401"/>
      <c r="Q110" s="400"/>
      <c r="R110" s="400"/>
      <c r="S110" s="400"/>
      <c r="T110" s="400"/>
      <c r="U110" s="400"/>
    </row>
    <row r="111" spans="1:21" ht="15">
      <c r="A111" s="55"/>
      <c r="B111" s="57" t="s">
        <v>118</v>
      </c>
      <c r="C111" s="50"/>
      <c r="D111" s="50"/>
      <c r="E111" s="50"/>
      <c r="F111" s="269"/>
      <c r="G111" s="50"/>
      <c r="H111" s="50"/>
      <c r="I111" s="50"/>
      <c r="J111" s="375">
        <f>-J110*J135</f>
        <v>-1266.375</v>
      </c>
      <c r="K111" s="375">
        <f>-K110*K135</f>
        <v>-1194.4349999999999</v>
      </c>
      <c r="L111" s="375">
        <f>-L110*L135</f>
        <v>-1219.1849999999999</v>
      </c>
      <c r="M111" s="375">
        <f>-M110*M135</f>
        <v>-1274.1300000000001</v>
      </c>
      <c r="N111" s="364"/>
      <c r="O111" s="75"/>
      <c r="P111" s="401"/>
      <c r="Q111" s="400"/>
      <c r="R111" s="400"/>
      <c r="S111" s="400"/>
      <c r="T111" s="400"/>
      <c r="U111" s="400"/>
    </row>
    <row r="112" spans="1:21" ht="15">
      <c r="A112" s="55"/>
      <c r="B112" s="294" t="s">
        <v>126</v>
      </c>
      <c r="C112" s="295"/>
      <c r="D112" s="295"/>
      <c r="E112" s="295"/>
      <c r="F112" s="296"/>
      <c r="G112" s="295"/>
      <c r="H112" s="295"/>
      <c r="I112" s="295"/>
      <c r="J112" s="373">
        <f>J111+J110</f>
        <v>6408.625</v>
      </c>
      <c r="K112" s="373">
        <f t="shared" ref="K112:M112" si="12">K111+K110</f>
        <v>6044.5650000000005</v>
      </c>
      <c r="L112" s="373">
        <f t="shared" si="12"/>
        <v>6169.8150000000005</v>
      </c>
      <c r="M112" s="373">
        <f t="shared" si="12"/>
        <v>6447.87</v>
      </c>
      <c r="N112" s="62"/>
      <c r="O112" s="62"/>
      <c r="P112" s="401"/>
      <c r="Q112" s="400"/>
      <c r="R112" s="400"/>
      <c r="S112" s="400"/>
      <c r="T112" s="400"/>
      <c r="U112" s="400"/>
    </row>
    <row r="113" spans="1:21" ht="15">
      <c r="A113" s="55"/>
      <c r="B113" s="223" t="s">
        <v>127</v>
      </c>
      <c r="C113" s="50"/>
      <c r="D113" s="50"/>
      <c r="E113" s="50"/>
      <c r="F113" s="50"/>
      <c r="G113" s="50"/>
      <c r="H113" s="50"/>
      <c r="I113" s="50"/>
      <c r="J113" s="374"/>
      <c r="K113" s="415"/>
      <c r="L113" s="415"/>
      <c r="M113" s="415"/>
      <c r="N113" s="62"/>
      <c r="O113" s="62"/>
      <c r="P113" s="401"/>
      <c r="Q113" s="400"/>
      <c r="R113" s="400"/>
      <c r="S113" s="400"/>
      <c r="T113" s="400"/>
      <c r="U113" s="400"/>
    </row>
    <row r="114" spans="1:21" ht="15">
      <c r="A114" s="55"/>
      <c r="B114" s="321" t="str">
        <f>'Financial Statements'!B100</f>
        <v>Share of other comprehensive income of joint ventures and associates</v>
      </c>
      <c r="C114" s="271"/>
      <c r="D114" s="271"/>
      <c r="E114" s="271"/>
      <c r="F114" s="271"/>
      <c r="G114" s="271"/>
      <c r="H114" s="271"/>
      <c r="I114" s="271"/>
      <c r="J114" s="376">
        <f>'Financial Statements'!D100</f>
        <v>696</v>
      </c>
      <c r="K114" s="376">
        <f>'Financial Statements'!E100</f>
        <v>32</v>
      </c>
      <c r="L114" s="366">
        <f>'Financial Statements'!F100</f>
        <v>-1418</v>
      </c>
      <c r="M114" s="376">
        <f>'Financial Statements'!G100</f>
        <v>410</v>
      </c>
      <c r="N114" s="62"/>
      <c r="O114" s="62"/>
      <c r="P114" s="401"/>
      <c r="Q114" s="400"/>
      <c r="R114" s="400"/>
      <c r="S114" s="400"/>
      <c r="T114" s="400"/>
      <c r="U114" s="400"/>
    </row>
    <row r="115" spans="1:21" ht="15">
      <c r="A115" s="55"/>
      <c r="B115" s="322" t="str">
        <f>'Financial Statements'!B109</f>
        <v xml:space="preserve">Share of other comprehensive income of joint ventures and associates </v>
      </c>
      <c r="C115" s="315"/>
      <c r="D115" s="315"/>
      <c r="E115" s="315"/>
      <c r="F115" s="315"/>
      <c r="G115" s="315"/>
      <c r="H115" s="315"/>
      <c r="I115" s="315"/>
      <c r="J115" s="371">
        <f>'Financial Statements'!D109</f>
        <v>-246</v>
      </c>
      <c r="K115" s="371">
        <f>'Financial Statements'!E109</f>
        <v>-303</v>
      </c>
      <c r="L115" s="371">
        <f>'Financial Statements'!F109</f>
        <v>-546</v>
      </c>
      <c r="M115" s="371">
        <f>'Financial Statements'!G109</f>
        <v>149</v>
      </c>
      <c r="N115" s="62"/>
      <c r="O115" s="62"/>
      <c r="P115" s="401"/>
      <c r="Q115" s="400"/>
      <c r="R115" s="400"/>
      <c r="S115" s="400"/>
      <c r="T115" s="400"/>
      <c r="U115" s="400"/>
    </row>
    <row r="116" spans="1:21" ht="15">
      <c r="A116" s="55"/>
      <c r="B116" s="294" t="s">
        <v>128</v>
      </c>
      <c r="C116" s="295"/>
      <c r="D116" s="295"/>
      <c r="E116" s="295"/>
      <c r="F116" s="296"/>
      <c r="G116" s="295"/>
      <c r="H116" s="295"/>
      <c r="I116" s="295"/>
      <c r="J116" s="373">
        <f>SUM(J114:J115)</f>
        <v>450</v>
      </c>
      <c r="K116" s="373">
        <f t="shared" ref="K116:M116" si="13">SUM(K114:K115)</f>
        <v>-271</v>
      </c>
      <c r="L116" s="373">
        <f t="shared" si="13"/>
        <v>-1964</v>
      </c>
      <c r="M116" s="373">
        <f t="shared" si="13"/>
        <v>559</v>
      </c>
      <c r="N116" s="62"/>
      <c r="O116" s="62"/>
      <c r="P116" s="401"/>
      <c r="Q116" s="400"/>
      <c r="R116" s="400"/>
      <c r="S116" s="400"/>
      <c r="T116" s="400"/>
      <c r="U116" s="400"/>
    </row>
    <row r="117" spans="1:21" ht="15">
      <c r="A117" s="55"/>
      <c r="B117" s="299" t="s">
        <v>129</v>
      </c>
      <c r="C117" s="300"/>
      <c r="D117" s="300"/>
      <c r="E117" s="300"/>
      <c r="F117" s="301"/>
      <c r="G117" s="300"/>
      <c r="H117" s="300"/>
      <c r="I117" s="300"/>
      <c r="J117" s="369">
        <f>J112+J116</f>
        <v>6858.625</v>
      </c>
      <c r="K117" s="369">
        <f>K112+K116</f>
        <v>5773.5650000000005</v>
      </c>
      <c r="L117" s="369">
        <f>L112+L116</f>
        <v>4205.8150000000005</v>
      </c>
      <c r="M117" s="369">
        <f>M112+M116</f>
        <v>7006.87</v>
      </c>
      <c r="N117" s="62"/>
      <c r="O117" s="62"/>
      <c r="P117" s="401"/>
      <c r="Q117" s="400"/>
      <c r="R117" s="400"/>
      <c r="S117" s="400"/>
      <c r="T117" s="400"/>
      <c r="U117" s="400"/>
    </row>
    <row r="118" spans="1:21" ht="15">
      <c r="A118" s="55"/>
      <c r="B118" s="76" t="s">
        <v>130</v>
      </c>
      <c r="C118" s="306"/>
      <c r="D118" s="306"/>
      <c r="E118" s="306"/>
      <c r="F118" s="307"/>
      <c r="G118" s="306"/>
      <c r="H118" s="306"/>
      <c r="I118" s="306"/>
      <c r="J118" s="377">
        <f>J104+J117</f>
        <v>6523</v>
      </c>
      <c r="K118" s="377">
        <f>K104+K117</f>
        <v>9801</v>
      </c>
      <c r="L118" s="377">
        <f>L104+L117</f>
        <v>619.00000000000045</v>
      </c>
      <c r="M118" s="377">
        <f>M104+M117</f>
        <v>6250</v>
      </c>
      <c r="N118" s="62"/>
      <c r="O118" s="62"/>
      <c r="P118" s="401"/>
      <c r="Q118" s="400"/>
      <c r="R118" s="400"/>
      <c r="S118" s="400"/>
      <c r="T118" s="400"/>
      <c r="U118" s="400"/>
    </row>
    <row r="119" spans="1:21" ht="15">
      <c r="A119" s="55"/>
      <c r="C119" s="49"/>
      <c r="D119" s="49"/>
      <c r="E119" s="49"/>
      <c r="F119" s="51"/>
      <c r="G119" s="49"/>
      <c r="H119" s="49"/>
      <c r="I119" s="49"/>
      <c r="J119" s="363"/>
      <c r="K119" s="416"/>
      <c r="L119" s="416"/>
      <c r="M119" s="416"/>
      <c r="N119" s="62"/>
      <c r="O119" s="62"/>
      <c r="P119" s="401"/>
      <c r="Q119" s="400"/>
      <c r="R119" s="400"/>
      <c r="S119" s="400"/>
      <c r="T119" s="400"/>
      <c r="U119" s="400"/>
    </row>
    <row r="120" spans="1:21" ht="15">
      <c r="A120" s="55"/>
      <c r="B120" s="68"/>
      <c r="C120" s="46"/>
      <c r="D120" s="46"/>
      <c r="E120" s="46"/>
      <c r="F120" s="47"/>
      <c r="G120" s="46"/>
      <c r="H120" s="46"/>
      <c r="I120" s="46"/>
      <c r="J120" s="362"/>
      <c r="K120" s="407"/>
      <c r="L120" s="407"/>
      <c r="M120" s="407"/>
      <c r="N120" s="62"/>
      <c r="O120" s="62"/>
      <c r="P120" s="401"/>
      <c r="Q120" s="400"/>
      <c r="R120" s="400"/>
      <c r="S120" s="400"/>
      <c r="T120" s="400"/>
      <c r="U120" s="400"/>
    </row>
    <row r="121" spans="1:21" ht="15">
      <c r="A121" s="55"/>
      <c r="B121" s="57"/>
      <c r="C121" s="58"/>
      <c r="D121" s="58"/>
      <c r="E121" s="58"/>
      <c r="F121" s="59"/>
      <c r="G121" s="58"/>
      <c r="H121" s="58"/>
      <c r="I121" s="58"/>
      <c r="J121" s="363"/>
      <c r="K121" s="416"/>
      <c r="L121" s="416"/>
      <c r="M121" s="416"/>
      <c r="N121" s="62"/>
      <c r="O121" s="62"/>
      <c r="P121" s="401"/>
      <c r="Q121" s="400"/>
      <c r="R121" s="400"/>
      <c r="S121" s="400"/>
      <c r="T121" s="400"/>
      <c r="U121" s="400"/>
    </row>
    <row r="122" spans="1:21" ht="15">
      <c r="A122" s="55"/>
      <c r="B122" s="68"/>
      <c r="C122" s="46"/>
      <c r="D122" s="46"/>
      <c r="E122" s="46"/>
      <c r="F122" s="47"/>
      <c r="G122" s="46"/>
      <c r="H122" s="46"/>
      <c r="I122" s="46"/>
      <c r="J122" s="362"/>
      <c r="K122" s="407"/>
      <c r="L122" s="407"/>
      <c r="M122" s="407"/>
      <c r="N122" s="62"/>
      <c r="O122" s="62"/>
      <c r="P122" s="401"/>
      <c r="Q122" s="400"/>
      <c r="R122" s="400"/>
      <c r="S122" s="400"/>
      <c r="T122" s="400"/>
      <c r="U122" s="400"/>
    </row>
    <row r="123" spans="1:21" ht="15">
      <c r="A123" s="55"/>
      <c r="B123" s="82"/>
      <c r="C123" s="41"/>
      <c r="D123" s="41"/>
      <c r="E123" s="41"/>
      <c r="F123" s="40"/>
      <c r="G123" s="41"/>
      <c r="H123" s="41"/>
      <c r="I123" s="41"/>
      <c r="J123" s="112"/>
      <c r="K123" s="112"/>
      <c r="L123" s="112"/>
      <c r="M123" s="112"/>
      <c r="N123" s="62"/>
      <c r="O123" s="62"/>
      <c r="P123" s="401"/>
      <c r="Q123" s="400"/>
      <c r="R123" s="400"/>
      <c r="S123" s="400"/>
      <c r="T123" s="400"/>
      <c r="U123" s="400"/>
    </row>
    <row r="124" spans="1:21" ht="16.5">
      <c r="A124" s="55"/>
      <c r="B124" s="115" t="s">
        <v>89</v>
      </c>
      <c r="C124" s="116"/>
      <c r="D124" s="116"/>
      <c r="E124" s="116"/>
      <c r="F124" s="116"/>
      <c r="G124" s="116"/>
      <c r="H124" s="116"/>
      <c r="I124" s="116"/>
      <c r="J124" s="117"/>
      <c r="K124" s="117"/>
      <c r="L124" s="117"/>
      <c r="M124" s="117"/>
      <c r="N124" s="62"/>
      <c r="O124" s="62"/>
      <c r="P124" s="401"/>
      <c r="Q124" s="400"/>
      <c r="R124" s="400"/>
      <c r="S124" s="400"/>
      <c r="T124" s="400"/>
      <c r="U124" s="400"/>
    </row>
    <row r="125" spans="1:21" ht="30">
      <c r="A125" s="55"/>
      <c r="B125" s="83" t="s">
        <v>90</v>
      </c>
      <c r="C125" s="364"/>
      <c r="D125" s="364"/>
      <c r="E125" s="364"/>
      <c r="F125" s="364"/>
      <c r="G125" s="364"/>
      <c r="H125" s="364"/>
      <c r="I125" s="364"/>
      <c r="J125" s="78"/>
      <c r="K125" s="78"/>
      <c r="L125" s="78"/>
      <c r="M125" s="78"/>
      <c r="N125" s="62"/>
      <c r="O125" s="62"/>
      <c r="P125" s="401"/>
      <c r="Q125" s="400"/>
      <c r="R125" s="400"/>
      <c r="S125" s="400"/>
      <c r="T125" s="400"/>
      <c r="U125" s="400"/>
    </row>
    <row r="126" spans="1:21" ht="15">
      <c r="A126" s="55"/>
      <c r="B126" s="83"/>
      <c r="C126" s="364"/>
      <c r="D126" s="364"/>
      <c r="E126" s="364"/>
      <c r="F126" s="364"/>
      <c r="G126" s="364"/>
      <c r="H126" s="364"/>
      <c r="I126" s="364"/>
      <c r="J126" s="78"/>
      <c r="K126" s="78"/>
      <c r="L126" s="78"/>
      <c r="M126" s="78"/>
      <c r="N126" s="62"/>
      <c r="O126" s="62"/>
      <c r="P126" s="401"/>
      <c r="Q126" s="400"/>
      <c r="R126" s="400"/>
      <c r="S126" s="400"/>
      <c r="T126" s="400"/>
      <c r="U126" s="400"/>
    </row>
    <row r="127" spans="1:21" ht="15">
      <c r="A127" s="55"/>
      <c r="B127" s="222" t="s">
        <v>131</v>
      </c>
      <c r="C127" s="56"/>
      <c r="D127" s="56"/>
      <c r="E127" s="56"/>
      <c r="F127" s="62"/>
      <c r="G127" s="56"/>
      <c r="H127" s="56"/>
      <c r="I127" s="56"/>
      <c r="J127" s="217">
        <f>'Financial Statements'!D35</f>
        <v>2018</v>
      </c>
      <c r="K127" s="218">
        <f>'Financial Statements'!E35</f>
        <v>2017</v>
      </c>
      <c r="L127" s="218">
        <f>'Financial Statements'!F35</f>
        <v>2016</v>
      </c>
      <c r="M127" s="218">
        <f>'Financial Statements'!G35</f>
        <v>2015</v>
      </c>
      <c r="N127" s="62"/>
      <c r="O127" s="62"/>
      <c r="P127" s="401"/>
      <c r="Q127" s="400"/>
      <c r="R127" s="400"/>
      <c r="S127" s="400"/>
      <c r="T127" s="400"/>
      <c r="U127" s="400"/>
    </row>
    <row r="128" spans="1:21" ht="15">
      <c r="A128" s="55"/>
      <c r="B128" s="84" t="str">
        <f>'Financial Statements'!B52</f>
        <v>Bank deposits and cash</v>
      </c>
      <c r="C128" s="56"/>
      <c r="D128" s="56"/>
      <c r="E128" s="56"/>
      <c r="F128" s="62"/>
      <c r="G128" s="56"/>
      <c r="H128" s="56"/>
      <c r="I128" s="56"/>
      <c r="J128" s="79">
        <f>'Financial Statements'!D52</f>
        <v>5229</v>
      </c>
      <c r="K128" s="79">
        <f>'Financial Statements'!E52</f>
        <v>25407</v>
      </c>
      <c r="L128" s="79">
        <f>'Financial Statements'!F52</f>
        <v>61710</v>
      </c>
      <c r="M128" s="79">
        <f>'Financial Statements'!G52</f>
        <v>68149</v>
      </c>
      <c r="N128" s="62"/>
      <c r="O128" s="62"/>
      <c r="P128" s="401"/>
      <c r="Q128" s="400"/>
      <c r="R128" s="400"/>
      <c r="S128" s="400"/>
      <c r="T128" s="400"/>
      <c r="U128" s="400"/>
    </row>
    <row r="129" spans="1:21" ht="15">
      <c r="A129" s="55"/>
      <c r="B129" s="84" t="str">
        <f>'Financial Statements'!B80</f>
        <v>Revenue</v>
      </c>
      <c r="C129" s="54"/>
      <c r="D129" s="54"/>
      <c r="E129" s="54"/>
      <c r="F129" s="55"/>
      <c r="G129" s="54"/>
      <c r="H129" s="54"/>
      <c r="I129" s="54"/>
      <c r="J129" s="219">
        <f>'Financial Statements'!D80</f>
        <v>42</v>
      </c>
      <c r="K129" s="219">
        <f>'Financial Statements'!E80</f>
        <v>40</v>
      </c>
      <c r="L129" s="219">
        <f>'Financial Statements'!F80</f>
        <v>52</v>
      </c>
      <c r="M129" s="219">
        <f>'Financial Statements'!G80</f>
        <v>69</v>
      </c>
      <c r="N129" s="62"/>
      <c r="O129" s="62"/>
      <c r="P129" s="401"/>
      <c r="Q129" s="400"/>
      <c r="R129" s="400"/>
      <c r="S129" s="400"/>
      <c r="T129" s="400"/>
      <c r="U129" s="400"/>
    </row>
    <row r="130" spans="1:21" ht="15">
      <c r="A130" s="55"/>
      <c r="B130" s="84" t="s">
        <v>132</v>
      </c>
      <c r="C130" s="56"/>
      <c r="D130" s="56"/>
      <c r="E130" s="56"/>
      <c r="F130" s="62"/>
      <c r="G130" s="56"/>
      <c r="H130" s="56"/>
      <c r="I130" s="56"/>
      <c r="J130" s="220">
        <f>J128/J129</f>
        <v>124.5</v>
      </c>
      <c r="K130" s="220">
        <f>K128/K129</f>
        <v>635.17499999999995</v>
      </c>
      <c r="L130" s="221">
        <f>L128/L129</f>
        <v>1186.7307692307693</v>
      </c>
      <c r="M130" s="221">
        <f>M128/M129</f>
        <v>987.66666666666663</v>
      </c>
      <c r="N130" s="62"/>
      <c r="O130" s="62"/>
      <c r="P130" s="401"/>
      <c r="Q130" s="400"/>
      <c r="R130" s="400"/>
      <c r="S130" s="400"/>
      <c r="T130" s="400"/>
      <c r="U130" s="400"/>
    </row>
    <row r="131" spans="1:21" ht="15">
      <c r="A131" s="55"/>
      <c r="B131" t="s">
        <v>133</v>
      </c>
      <c r="J131" s="80">
        <f>0.01*J129</f>
        <v>0.42</v>
      </c>
      <c r="K131" s="80">
        <f>0.01*K129</f>
        <v>0.4</v>
      </c>
      <c r="L131" s="80">
        <f>0.01*L129</f>
        <v>0.52</v>
      </c>
      <c r="M131" s="80">
        <f>0.01*M129</f>
        <v>0.69000000000000006</v>
      </c>
      <c r="N131" s="62"/>
      <c r="O131" s="62"/>
      <c r="P131" s="401"/>
      <c r="Q131" s="400"/>
      <c r="R131" s="400"/>
      <c r="S131" s="400"/>
      <c r="T131" s="400"/>
      <c r="U131" s="400"/>
    </row>
    <row r="132" spans="1:21" ht="15">
      <c r="A132" s="55"/>
      <c r="B132" s="84" t="s">
        <v>134</v>
      </c>
      <c r="C132" s="56"/>
      <c r="D132" s="56"/>
      <c r="E132" s="56"/>
      <c r="F132" s="62"/>
      <c r="G132" s="56"/>
      <c r="H132" s="56"/>
      <c r="I132" s="56"/>
      <c r="J132" s="79">
        <f>J128-J131</f>
        <v>5228.58</v>
      </c>
      <c r="K132" s="79">
        <f t="shared" ref="K132:M132" si="14">K128-K131</f>
        <v>25406.6</v>
      </c>
      <c r="L132" s="79">
        <f t="shared" si="14"/>
        <v>61709.48</v>
      </c>
      <c r="M132" s="79">
        <f t="shared" si="14"/>
        <v>68148.31</v>
      </c>
      <c r="N132" s="62"/>
      <c r="O132" s="62"/>
      <c r="P132" s="401"/>
      <c r="Q132" s="400"/>
      <c r="R132" s="400"/>
      <c r="S132" s="400"/>
      <c r="T132" s="400"/>
      <c r="U132" s="400"/>
    </row>
    <row r="133" spans="1:21" ht="15">
      <c r="A133" s="55"/>
      <c r="B133" s="84" t="s">
        <v>135</v>
      </c>
      <c r="C133" s="56"/>
      <c r="D133" s="56"/>
      <c r="E133" s="56"/>
      <c r="F133" s="62"/>
      <c r="G133" s="56"/>
      <c r="H133" s="56"/>
      <c r="I133" s="56"/>
      <c r="J133" s="79">
        <f>SUM(J131:J132)</f>
        <v>5229</v>
      </c>
      <c r="K133" s="79">
        <f>SUM(K131:K132)</f>
        <v>25407</v>
      </c>
      <c r="L133" s="79">
        <f>SUM(L131:L132)</f>
        <v>61710</v>
      </c>
      <c r="M133" s="79">
        <f>SUM(M131:M132)</f>
        <v>68149</v>
      </c>
      <c r="N133" s="62"/>
      <c r="O133" s="62"/>
      <c r="P133" s="401"/>
      <c r="Q133" s="400"/>
      <c r="R133" s="400"/>
      <c r="S133" s="400"/>
      <c r="T133" s="400"/>
      <c r="U133" s="400"/>
    </row>
    <row r="134" spans="1:21" ht="15">
      <c r="A134" s="55"/>
      <c r="B134" s="84"/>
      <c r="C134" s="56"/>
      <c r="D134" s="56"/>
      <c r="E134" s="56"/>
      <c r="F134" s="62"/>
      <c r="G134" s="56"/>
      <c r="H134" s="56"/>
      <c r="I134" s="56"/>
      <c r="J134" s="79"/>
      <c r="K134" s="79"/>
      <c r="L134" s="79"/>
      <c r="M134" s="79"/>
      <c r="N134" s="62"/>
      <c r="O134" s="62"/>
      <c r="P134" s="401"/>
      <c r="Q134" s="400"/>
      <c r="R134" s="400"/>
      <c r="S134" s="400"/>
      <c r="T134" s="400"/>
      <c r="U134" s="400"/>
    </row>
    <row r="135" spans="1:21" ht="15">
      <c r="A135" s="55"/>
      <c r="B135" s="264" t="s">
        <v>136</v>
      </c>
      <c r="C135" s="56"/>
      <c r="D135" s="56"/>
      <c r="E135" s="56"/>
      <c r="F135" s="62"/>
      <c r="G135" s="56"/>
      <c r="H135" s="56"/>
      <c r="I135" s="56"/>
      <c r="J135" s="262">
        <v>0.16500000000000001</v>
      </c>
      <c r="K135" s="263">
        <v>0.16500000000000001</v>
      </c>
      <c r="L135" s="263">
        <v>0.16500000000000001</v>
      </c>
      <c r="M135" s="263">
        <v>0.16500000000000001</v>
      </c>
      <c r="N135" s="62"/>
      <c r="O135" s="62"/>
      <c r="P135" s="401"/>
      <c r="Q135" s="400"/>
      <c r="R135" s="400"/>
      <c r="S135" s="400"/>
      <c r="T135" s="400"/>
      <c r="U135" s="400"/>
    </row>
    <row r="136" spans="1:21" ht="15">
      <c r="A136" s="55"/>
      <c r="B136" s="84"/>
      <c r="C136" s="56"/>
      <c r="D136" s="56"/>
      <c r="E136" s="56"/>
      <c r="F136" s="62"/>
      <c r="G136" s="56"/>
      <c r="H136" s="56"/>
      <c r="I136" s="56"/>
      <c r="J136" s="79"/>
      <c r="K136" s="79"/>
      <c r="L136" s="79"/>
      <c r="M136" s="79"/>
      <c r="N136" s="62"/>
      <c r="O136" s="62"/>
      <c r="P136" s="401"/>
      <c r="Q136" s="400"/>
      <c r="R136" s="400"/>
      <c r="S136" s="400"/>
      <c r="T136" s="400"/>
      <c r="U136" s="400"/>
    </row>
    <row r="137" spans="1:21" ht="15">
      <c r="A137" s="55"/>
      <c r="B137" s="84" t="s">
        <v>137</v>
      </c>
      <c r="C137" s="56"/>
      <c r="D137" s="56"/>
      <c r="E137" s="56"/>
      <c r="F137" s="62"/>
      <c r="G137" s="56"/>
      <c r="H137" s="56"/>
      <c r="I137" s="56"/>
      <c r="J137" s="79"/>
      <c r="K137" s="79"/>
      <c r="L137" s="79"/>
      <c r="M137" s="79"/>
      <c r="N137" s="62"/>
      <c r="O137" s="62"/>
      <c r="P137" s="401"/>
      <c r="Q137" s="400"/>
      <c r="R137" s="400"/>
      <c r="S137" s="400"/>
      <c r="T137" s="400"/>
      <c r="U137" s="400"/>
    </row>
    <row r="138" spans="1:21" ht="15">
      <c r="A138" s="55"/>
      <c r="B138" s="308"/>
      <c r="C138" s="56"/>
      <c r="D138" s="56"/>
      <c r="E138" s="56"/>
      <c r="F138" s="62"/>
      <c r="G138" s="56"/>
      <c r="H138" s="56"/>
      <c r="I138" s="56"/>
      <c r="J138" s="79"/>
      <c r="K138" s="79"/>
      <c r="L138" s="79"/>
      <c r="M138" s="79"/>
      <c r="N138" s="62"/>
      <c r="O138" s="62"/>
      <c r="P138" s="401"/>
      <c r="Q138" s="400"/>
      <c r="R138" s="400"/>
      <c r="S138" s="400"/>
      <c r="T138" s="400"/>
      <c r="U138" s="400"/>
    </row>
    <row r="139" spans="1:21" ht="15">
      <c r="A139" s="55"/>
      <c r="B139" s="84"/>
      <c r="C139" s="56"/>
      <c r="D139" s="56"/>
      <c r="E139" s="56"/>
      <c r="F139" s="62"/>
      <c r="G139" s="56"/>
      <c r="H139" s="56"/>
      <c r="I139" s="56"/>
      <c r="J139" s="79"/>
      <c r="K139" s="79"/>
      <c r="L139" s="79"/>
      <c r="M139" s="79"/>
      <c r="N139" s="62"/>
      <c r="O139" s="62"/>
      <c r="P139" s="401"/>
      <c r="Q139" s="400"/>
      <c r="R139" s="400"/>
      <c r="S139" s="400"/>
      <c r="T139" s="400"/>
      <c r="U139" s="400"/>
    </row>
    <row r="140" spans="1:21" ht="15">
      <c r="A140" s="55"/>
      <c r="B140" s="84"/>
      <c r="C140" s="56"/>
      <c r="D140" s="56"/>
      <c r="E140" s="56"/>
      <c r="F140" s="62"/>
      <c r="G140" s="56"/>
      <c r="H140" s="56"/>
      <c r="I140" s="56"/>
      <c r="J140" s="79"/>
      <c r="K140" s="79"/>
      <c r="L140" s="79"/>
      <c r="M140" s="79"/>
      <c r="N140" s="62"/>
      <c r="O140" s="62"/>
      <c r="P140" s="401"/>
      <c r="Q140" s="400"/>
      <c r="R140" s="400"/>
      <c r="S140" s="400"/>
      <c r="T140" s="400"/>
      <c r="U140" s="400"/>
    </row>
    <row r="141" spans="1:21" ht="15">
      <c r="A141" s="55"/>
      <c r="B141" s="84"/>
      <c r="C141" s="56"/>
      <c r="D141" s="56"/>
      <c r="E141" s="56"/>
      <c r="F141" s="62"/>
      <c r="G141" s="56"/>
      <c r="H141" s="56"/>
      <c r="I141" s="56"/>
      <c r="J141" s="79"/>
      <c r="K141" s="79"/>
      <c r="L141" s="79"/>
      <c r="M141" s="79"/>
      <c r="N141" s="62"/>
      <c r="O141" s="62"/>
      <c r="P141" s="401"/>
      <c r="Q141" s="400"/>
      <c r="R141" s="400"/>
      <c r="S141" s="400"/>
      <c r="T141" s="400"/>
      <c r="U141" s="400"/>
    </row>
    <row r="142" spans="1:21" ht="15">
      <c r="A142" s="55"/>
      <c r="B142" s="84"/>
      <c r="C142" s="56"/>
      <c r="D142" s="56"/>
      <c r="E142" s="56"/>
      <c r="F142" s="62"/>
      <c r="G142" s="56"/>
      <c r="H142" s="56"/>
      <c r="I142" s="56"/>
      <c r="J142" s="79"/>
      <c r="K142" s="79"/>
      <c r="L142" s="79"/>
      <c r="M142" s="79"/>
      <c r="N142" s="62"/>
      <c r="O142" s="55"/>
      <c r="P142" s="401"/>
      <c r="Q142" s="400"/>
      <c r="R142" s="400"/>
      <c r="S142" s="400"/>
      <c r="T142" s="400"/>
      <c r="U142" s="400"/>
    </row>
    <row r="143" spans="1:21" ht="15">
      <c r="A143" s="55"/>
      <c r="B143" s="84"/>
      <c r="C143" s="56"/>
      <c r="D143" s="56"/>
      <c r="E143" s="56"/>
      <c r="F143" s="62"/>
      <c r="G143" s="56"/>
      <c r="H143" s="56"/>
      <c r="I143" s="56"/>
      <c r="J143" s="79"/>
      <c r="K143" s="79"/>
      <c r="L143" s="79"/>
      <c r="M143" s="79"/>
      <c r="N143" s="137"/>
    </row>
    <row r="144" spans="1:21" ht="15">
      <c r="A144" s="55"/>
      <c r="B144" s="84"/>
      <c r="C144" s="56"/>
      <c r="D144" s="56"/>
      <c r="E144" s="56"/>
      <c r="F144" s="62"/>
      <c r="G144" s="56"/>
      <c r="H144" s="56"/>
      <c r="I144" s="56"/>
      <c r="J144" s="79"/>
      <c r="K144" s="79"/>
      <c r="L144" s="79"/>
      <c r="M144" s="79"/>
      <c r="N144" s="137"/>
    </row>
    <row r="145" spans="2:14" ht="15">
      <c r="B145" s="84"/>
      <c r="C145" s="56"/>
      <c r="D145" s="56"/>
      <c r="E145" s="56"/>
      <c r="F145" s="62"/>
      <c r="G145" s="56"/>
      <c r="H145" s="56"/>
      <c r="I145" s="56"/>
      <c r="J145" s="79"/>
      <c r="K145" s="79"/>
      <c r="L145" s="79"/>
      <c r="M145" s="79"/>
      <c r="N145" s="137"/>
    </row>
    <row r="146" spans="2:14" ht="15">
      <c r="B146" s="84"/>
      <c r="C146" s="56"/>
      <c r="D146" s="56"/>
      <c r="E146" s="56"/>
      <c r="F146" s="62"/>
      <c r="G146" s="56"/>
      <c r="H146" s="56"/>
      <c r="I146" s="56"/>
      <c r="J146" s="79"/>
      <c r="K146" s="79"/>
      <c r="L146" s="79"/>
      <c r="M146" s="79"/>
      <c r="N146" s="137"/>
    </row>
    <row r="147" spans="2:14" ht="15">
      <c r="B147" s="84"/>
      <c r="C147" s="56"/>
      <c r="D147" s="56"/>
      <c r="E147" s="56"/>
      <c r="F147" s="62"/>
      <c r="G147" s="56"/>
      <c r="H147" s="56"/>
      <c r="I147" s="56"/>
      <c r="J147" s="79"/>
      <c r="K147" s="79"/>
      <c r="L147" s="79"/>
      <c r="M147" s="79"/>
      <c r="N147" s="137"/>
    </row>
    <row r="148" spans="2:14" ht="15">
      <c r="B148" s="84"/>
      <c r="C148" s="56"/>
      <c r="D148" s="56"/>
      <c r="E148" s="56"/>
      <c r="F148" s="62"/>
      <c r="G148" s="56"/>
      <c r="H148" s="56"/>
      <c r="I148" s="56"/>
      <c r="J148" s="79"/>
      <c r="K148" s="79"/>
      <c r="L148" s="79"/>
      <c r="M148" s="79"/>
      <c r="N148" s="137"/>
    </row>
    <row r="149" spans="2:14" ht="15">
      <c r="B149" s="84"/>
      <c r="C149" s="56"/>
      <c r="D149" s="56"/>
      <c r="E149" s="56"/>
      <c r="F149" s="62"/>
      <c r="G149" s="56"/>
      <c r="H149" s="56"/>
      <c r="I149" s="56"/>
      <c r="J149" s="79"/>
      <c r="K149" s="79"/>
      <c r="L149" s="79"/>
      <c r="M149" s="79"/>
      <c r="N149" s="137"/>
    </row>
    <row r="150" spans="2:14" ht="15">
      <c r="B150" s="84"/>
      <c r="C150" s="56"/>
      <c r="D150" s="56"/>
      <c r="E150" s="56"/>
      <c r="F150" s="62"/>
      <c r="G150" s="56"/>
      <c r="H150" s="56"/>
      <c r="I150" s="56"/>
      <c r="J150" s="79"/>
      <c r="K150" s="79"/>
      <c r="L150" s="79"/>
      <c r="M150" s="79"/>
      <c r="N150" s="137"/>
    </row>
    <row r="151" spans="2:14" ht="15">
      <c r="B151" s="84"/>
      <c r="C151" s="56"/>
      <c r="D151" s="56"/>
      <c r="E151" s="56"/>
      <c r="F151" s="62"/>
      <c r="G151" s="56"/>
      <c r="H151" s="56"/>
      <c r="I151" s="56"/>
      <c r="J151" s="79"/>
      <c r="K151" s="79"/>
      <c r="L151" s="79"/>
      <c r="M151" s="79"/>
      <c r="N151" s="137"/>
    </row>
    <row r="152" spans="2:14" ht="15">
      <c r="B152" s="84"/>
      <c r="C152" s="56"/>
      <c r="D152" s="56"/>
      <c r="E152" s="56"/>
      <c r="F152" s="62"/>
      <c r="G152" s="56"/>
      <c r="H152" s="56"/>
      <c r="I152" s="56"/>
      <c r="J152" s="79"/>
      <c r="K152" s="79"/>
      <c r="L152" s="79"/>
      <c r="M152" s="79"/>
      <c r="N152" s="137"/>
    </row>
    <row r="153" spans="2:14" ht="15">
      <c r="B153" s="84"/>
      <c r="C153" s="56"/>
      <c r="D153" s="56"/>
      <c r="E153" s="56"/>
      <c r="F153" s="62"/>
      <c r="G153" s="56"/>
      <c r="H153" s="56"/>
      <c r="I153" s="56"/>
      <c r="J153" s="79"/>
      <c r="K153" s="79"/>
      <c r="L153" s="79"/>
      <c r="M153" s="79"/>
      <c r="N153" s="137"/>
    </row>
    <row r="154" spans="2:14" ht="15">
      <c r="B154" s="84"/>
      <c r="C154" s="56"/>
      <c r="D154" s="56"/>
      <c r="E154" s="56"/>
      <c r="F154" s="62"/>
      <c r="G154" s="56"/>
      <c r="H154" s="56"/>
      <c r="I154" s="56"/>
      <c r="J154" s="79"/>
      <c r="K154" s="79"/>
      <c r="L154" s="79"/>
      <c r="M154" s="79"/>
      <c r="N154" s="137"/>
    </row>
    <row r="155" spans="2:14" ht="15">
      <c r="B155" s="84"/>
      <c r="C155" s="56"/>
      <c r="D155" s="56"/>
      <c r="E155" s="56"/>
      <c r="F155" s="62"/>
      <c r="G155" s="56"/>
      <c r="H155" s="56"/>
      <c r="I155" s="56"/>
      <c r="J155" s="79"/>
      <c r="K155" s="79"/>
      <c r="L155" s="79"/>
      <c r="M155" s="79"/>
      <c r="N155" s="137"/>
    </row>
    <row r="156" spans="2:14" ht="15">
      <c r="B156" s="84"/>
      <c r="C156" s="56"/>
      <c r="D156" s="56"/>
      <c r="E156" s="56"/>
      <c r="F156" s="62"/>
      <c r="G156" s="56"/>
      <c r="H156" s="56"/>
      <c r="I156" s="56"/>
      <c r="J156" s="79"/>
      <c r="K156" s="79"/>
      <c r="L156" s="79"/>
      <c r="M156" s="79"/>
      <c r="N156" s="137"/>
    </row>
    <row r="157" spans="2:14" ht="15">
      <c r="B157" s="85"/>
      <c r="C157" s="54"/>
      <c r="D157" s="54"/>
      <c r="E157" s="54"/>
      <c r="F157" s="55"/>
      <c r="G157" s="54"/>
      <c r="H157" s="54"/>
      <c r="I157" s="54"/>
      <c r="J157" s="79"/>
      <c r="K157" s="79"/>
      <c r="L157" s="79"/>
      <c r="M157" s="79"/>
      <c r="N157" s="137"/>
    </row>
    <row r="158" spans="2:14">
      <c r="B158" s="86"/>
      <c r="J158" s="118"/>
      <c r="K158" s="118"/>
      <c r="M158" s="118"/>
      <c r="N158" s="137"/>
    </row>
    <row r="159" spans="2:14">
      <c r="B159" s="86"/>
      <c r="J159" s="118"/>
      <c r="K159" s="118"/>
      <c r="M159" s="118"/>
      <c r="N159" s="137"/>
    </row>
    <row r="160" spans="2:14">
      <c r="B160" s="86"/>
      <c r="J160" s="118"/>
      <c r="K160" s="118"/>
      <c r="M160" s="118"/>
      <c r="N160" s="137"/>
    </row>
    <row r="161" spans="2:14">
      <c r="B161" s="86"/>
      <c r="J161" s="118"/>
      <c r="K161" s="118"/>
      <c r="M161" s="118"/>
      <c r="N161" s="137"/>
    </row>
    <row r="162" spans="2:14">
      <c r="B162" s="86"/>
      <c r="J162" s="118"/>
      <c r="K162" s="118"/>
      <c r="M162" s="118"/>
      <c r="N162" s="137"/>
    </row>
    <row r="163" spans="2:14">
      <c r="B163" s="86"/>
      <c r="J163" s="118"/>
      <c r="K163" s="118"/>
      <c r="M163" s="118"/>
      <c r="N163" s="137"/>
    </row>
    <row r="164" spans="2:14">
      <c r="B164" s="86"/>
      <c r="J164" s="118"/>
      <c r="K164" s="118"/>
      <c r="M164" s="118"/>
      <c r="N164" s="137"/>
    </row>
    <row r="165" spans="2:14">
      <c r="B165" s="86"/>
      <c r="J165" s="118"/>
      <c r="K165" s="118"/>
      <c r="M165" s="118"/>
      <c r="N165" s="137"/>
    </row>
    <row r="166" spans="2:14">
      <c r="B166" s="86"/>
      <c r="J166" s="118"/>
      <c r="K166" s="118"/>
      <c r="M166" s="118"/>
      <c r="N166" s="137"/>
    </row>
    <row r="167" spans="2:14">
      <c r="B167" s="86"/>
      <c r="J167" s="118"/>
      <c r="K167" s="118"/>
      <c r="M167" s="118"/>
      <c r="N167" s="137"/>
    </row>
    <row r="168" spans="2:14">
      <c r="B168" s="86"/>
      <c r="J168" s="118"/>
      <c r="K168" s="118"/>
      <c r="M168" s="118"/>
      <c r="N168" s="137"/>
    </row>
    <row r="169" spans="2:14">
      <c r="B169" s="86"/>
      <c r="J169" s="118"/>
      <c r="K169" s="118"/>
      <c r="M169" s="118"/>
      <c r="N169" s="137"/>
    </row>
    <row r="170" spans="2:14">
      <c r="B170" s="86"/>
      <c r="J170" s="118"/>
      <c r="K170" s="118"/>
      <c r="M170" s="118"/>
      <c r="N170" s="137"/>
    </row>
    <row r="171" spans="2:14">
      <c r="B171" s="86"/>
      <c r="J171" s="118"/>
      <c r="K171" s="118"/>
      <c r="M171" s="118"/>
      <c r="N171" s="137"/>
    </row>
    <row r="172" spans="2:14">
      <c r="B172" s="86"/>
      <c r="J172" s="118"/>
      <c r="K172" s="118"/>
      <c r="M172" s="118"/>
      <c r="N172" s="137"/>
    </row>
    <row r="173" spans="2:14">
      <c r="B173" s="86"/>
      <c r="J173" s="118"/>
      <c r="K173" s="118"/>
      <c r="M173" s="118"/>
      <c r="N173" s="137"/>
    </row>
    <row r="174" spans="2:14">
      <c r="B174" s="86"/>
      <c r="J174" s="118"/>
      <c r="K174" s="118"/>
      <c r="M174" s="118"/>
      <c r="N174" s="137"/>
    </row>
    <row r="175" spans="2:14">
      <c r="B175" s="86"/>
      <c r="J175" s="118"/>
      <c r="K175" s="118"/>
      <c r="M175" s="118"/>
      <c r="N175" s="137"/>
    </row>
    <row r="176" spans="2:14">
      <c r="B176" s="86"/>
      <c r="J176" s="118"/>
      <c r="K176" s="118"/>
      <c r="M176" s="118"/>
      <c r="N176" s="137"/>
    </row>
    <row r="177" spans="2:14">
      <c r="B177" s="86"/>
      <c r="J177" s="118"/>
      <c r="K177" s="118"/>
      <c r="M177" s="118"/>
      <c r="N177" s="137"/>
    </row>
    <row r="178" spans="2:14">
      <c r="B178" s="86"/>
      <c r="J178" s="118"/>
      <c r="K178" s="118"/>
      <c r="M178" s="118"/>
      <c r="N178" s="137"/>
    </row>
    <row r="179" spans="2:14">
      <c r="B179" s="86"/>
      <c r="J179" s="118"/>
      <c r="K179" s="118"/>
      <c r="M179" s="118"/>
      <c r="N179" s="137"/>
    </row>
    <row r="180" spans="2:14">
      <c r="B180" s="86"/>
      <c r="J180" s="118"/>
      <c r="K180" s="118"/>
      <c r="M180" s="118"/>
      <c r="N180" s="137"/>
    </row>
    <row r="181" spans="2:14">
      <c r="B181" s="86"/>
      <c r="J181" s="118"/>
      <c r="K181" s="118"/>
      <c r="M181" s="118"/>
      <c r="N181" s="137"/>
    </row>
    <row r="182" spans="2:14">
      <c r="B182" s="86"/>
      <c r="J182" s="118"/>
      <c r="K182" s="118"/>
      <c r="M182" s="118"/>
      <c r="N182" s="137"/>
    </row>
    <row r="183" spans="2:14">
      <c r="B183" s="86"/>
      <c r="J183" s="118"/>
      <c r="K183" s="118"/>
      <c r="M183" s="118"/>
      <c r="N183" s="137"/>
    </row>
    <row r="184" spans="2:14">
      <c r="B184" s="86"/>
      <c r="J184" s="118"/>
      <c r="K184" s="118"/>
      <c r="M184" s="118"/>
      <c r="N184" s="137"/>
    </row>
    <row r="185" spans="2:14">
      <c r="B185" s="86"/>
      <c r="J185" s="118"/>
      <c r="K185" s="118"/>
      <c r="M185" s="118"/>
      <c r="N185" s="137"/>
    </row>
    <row r="186" spans="2:14">
      <c r="B186" s="86"/>
      <c r="J186" s="118"/>
      <c r="K186" s="118"/>
      <c r="M186" s="118"/>
      <c r="N186" s="137"/>
    </row>
    <row r="187" spans="2:14">
      <c r="B187" s="86"/>
      <c r="J187" s="118"/>
      <c r="K187" s="118"/>
      <c r="M187" s="118"/>
      <c r="N187" s="137"/>
    </row>
    <row r="188" spans="2:14">
      <c r="B188" s="86"/>
      <c r="J188" s="118"/>
      <c r="K188" s="118"/>
      <c r="M188" s="118"/>
      <c r="N188" s="137"/>
    </row>
    <row r="189" spans="2:14">
      <c r="B189" s="86"/>
      <c r="J189" s="118"/>
      <c r="K189" s="118"/>
      <c r="M189" s="118"/>
      <c r="N189" s="137"/>
    </row>
    <row r="190" spans="2:14">
      <c r="B190" s="86"/>
      <c r="J190" s="118"/>
      <c r="K190" s="118"/>
      <c r="M190" s="118"/>
      <c r="N190" s="137"/>
    </row>
    <row r="191" spans="2:14">
      <c r="B191" s="86"/>
      <c r="J191" s="118"/>
      <c r="K191" s="118"/>
      <c r="M191" s="118"/>
      <c r="N191" s="137"/>
    </row>
    <row r="192" spans="2:14">
      <c r="B192" s="86"/>
      <c r="J192" s="118"/>
      <c r="K192" s="118"/>
      <c r="M192" s="118"/>
      <c r="N192" s="137"/>
    </row>
    <row r="193" spans="2:14">
      <c r="B193" s="86"/>
      <c r="J193" s="118"/>
      <c r="K193" s="118"/>
      <c r="M193" s="118"/>
      <c r="N193" s="137"/>
    </row>
    <row r="194" spans="2:14">
      <c r="B194" s="86"/>
      <c r="J194" s="118"/>
      <c r="K194" s="118"/>
      <c r="M194" s="118"/>
      <c r="N194" s="137"/>
    </row>
    <row r="195" spans="2:14">
      <c r="B195" s="86"/>
      <c r="J195" s="118"/>
      <c r="K195" s="118"/>
      <c r="M195" s="118"/>
      <c r="N195" s="137"/>
    </row>
    <row r="196" spans="2:14">
      <c r="B196" s="86"/>
      <c r="J196" s="118"/>
      <c r="K196" s="118"/>
      <c r="M196" s="118"/>
      <c r="N196" s="137"/>
    </row>
    <row r="197" spans="2:14">
      <c r="B197" s="86"/>
      <c r="J197" s="118"/>
      <c r="K197" s="118"/>
      <c r="M197" s="118"/>
      <c r="N197" s="137"/>
    </row>
    <row r="198" spans="2:14">
      <c r="B198" s="86"/>
      <c r="J198" s="118"/>
      <c r="K198" s="118"/>
      <c r="M198" s="118"/>
      <c r="N198" s="137"/>
    </row>
    <row r="199" spans="2:14">
      <c r="B199" s="86"/>
      <c r="J199" s="118"/>
      <c r="K199" s="118"/>
      <c r="M199" s="118"/>
      <c r="N199" s="137"/>
    </row>
    <row r="200" spans="2:14">
      <c r="B200" s="86"/>
      <c r="J200" s="118"/>
      <c r="K200" s="118"/>
      <c r="M200" s="118"/>
      <c r="N200" s="137"/>
    </row>
    <row r="201" spans="2:14">
      <c r="B201" s="86"/>
      <c r="J201" s="118"/>
      <c r="K201" s="118"/>
      <c r="M201" s="118"/>
      <c r="N201" s="137"/>
    </row>
    <row r="202" spans="2:14">
      <c r="B202" s="86"/>
      <c r="J202" s="118"/>
      <c r="K202" s="118"/>
      <c r="M202" s="118"/>
      <c r="N202" s="137"/>
    </row>
    <row r="203" spans="2:14">
      <c r="B203" s="86"/>
      <c r="J203" s="118"/>
      <c r="K203" s="118"/>
      <c r="M203" s="118"/>
      <c r="N203" s="137"/>
    </row>
    <row r="204" spans="2:14">
      <c r="B204" s="86"/>
      <c r="J204" s="118"/>
      <c r="K204" s="118"/>
      <c r="M204" s="118"/>
      <c r="N204" s="137"/>
    </row>
    <row r="205" spans="2:14">
      <c r="B205" s="86"/>
      <c r="J205" s="118"/>
      <c r="K205" s="118"/>
      <c r="M205" s="118"/>
      <c r="N205" s="137"/>
    </row>
    <row r="206" spans="2:14">
      <c r="B206" s="86"/>
      <c r="J206" s="118"/>
      <c r="K206" s="118"/>
      <c r="M206" s="118"/>
      <c r="N206" s="137"/>
    </row>
    <row r="207" spans="2:14">
      <c r="B207" s="86"/>
      <c r="J207" s="118"/>
      <c r="K207" s="118"/>
      <c r="M207" s="118"/>
      <c r="N207" s="137"/>
    </row>
    <row r="208" spans="2:14">
      <c r="B208" s="86"/>
      <c r="J208" s="118"/>
      <c r="K208" s="118"/>
      <c r="M208" s="118"/>
      <c r="N208" s="137"/>
    </row>
    <row r="209" spans="2:14">
      <c r="B209" s="86"/>
      <c r="J209" s="118"/>
      <c r="K209" s="118"/>
      <c r="M209" s="118"/>
      <c r="N209" s="137"/>
    </row>
    <row r="210" spans="2:14">
      <c r="B210" s="86"/>
      <c r="J210" s="118"/>
      <c r="K210" s="118"/>
      <c r="M210" s="118"/>
      <c r="N210" s="137"/>
    </row>
    <row r="211" spans="2:14">
      <c r="B211" s="86"/>
      <c r="J211" s="118"/>
      <c r="K211" s="118"/>
      <c r="M211" s="118"/>
      <c r="N211" s="137"/>
    </row>
    <row r="212" spans="2:14">
      <c r="B212" s="86"/>
      <c r="J212" s="118"/>
      <c r="K212" s="118"/>
      <c r="M212" s="118"/>
      <c r="N212" s="137"/>
    </row>
    <row r="213" spans="2:14">
      <c r="B213" s="86"/>
      <c r="J213" s="118"/>
      <c r="K213" s="118"/>
      <c r="M213" s="118"/>
      <c r="N213" s="137"/>
    </row>
    <row r="214" spans="2:14">
      <c r="B214" s="86"/>
      <c r="J214" s="118"/>
      <c r="K214" s="118"/>
      <c r="M214" s="118"/>
      <c r="N214" s="137"/>
    </row>
    <row r="215" spans="2:14">
      <c r="B215" s="86"/>
      <c r="J215" s="118"/>
      <c r="K215" s="118"/>
      <c r="M215" s="118"/>
      <c r="N215" s="137"/>
    </row>
    <row r="216" spans="2:14">
      <c r="B216" s="86"/>
      <c r="J216" s="118"/>
      <c r="K216" s="118"/>
      <c r="M216" s="118"/>
      <c r="N216" s="137"/>
    </row>
    <row r="217" spans="2:14">
      <c r="B217" s="86"/>
      <c r="J217" s="118"/>
      <c r="K217" s="118"/>
      <c r="M217" s="118"/>
      <c r="N217" s="137"/>
    </row>
    <row r="218" spans="2:14">
      <c r="B218" s="86"/>
      <c r="J218" s="118"/>
      <c r="K218" s="118"/>
      <c r="M218" s="118"/>
      <c r="N218" s="137"/>
    </row>
    <row r="219" spans="2:14">
      <c r="B219" s="86"/>
      <c r="J219" s="118"/>
      <c r="K219" s="118"/>
      <c r="M219" s="118"/>
      <c r="N219" s="137"/>
    </row>
    <row r="220" spans="2:14">
      <c r="J220" s="118"/>
      <c r="K220" s="118"/>
      <c r="M220" s="118"/>
      <c r="N220" s="137"/>
    </row>
    <row r="221" spans="2:14">
      <c r="J221" s="118"/>
      <c r="K221" s="118"/>
      <c r="M221" s="118"/>
      <c r="N221" s="137"/>
    </row>
    <row r="222" spans="2:14">
      <c r="J222" s="118"/>
      <c r="K222" s="118"/>
      <c r="M222" s="118"/>
      <c r="N222" s="137"/>
    </row>
    <row r="223" spans="2:14">
      <c r="J223" s="118"/>
      <c r="K223" s="118"/>
      <c r="M223" s="118"/>
      <c r="N223" s="137"/>
    </row>
    <row r="224" spans="2:14">
      <c r="J224" s="118"/>
      <c r="K224" s="118"/>
      <c r="M224" s="118"/>
      <c r="N224" s="137"/>
    </row>
    <row r="225" spans="10:14">
      <c r="J225" s="118"/>
      <c r="K225" s="118"/>
      <c r="M225" s="118"/>
      <c r="N225" s="137"/>
    </row>
    <row r="226" spans="10:14">
      <c r="J226" s="118"/>
      <c r="K226" s="118"/>
      <c r="M226" s="118"/>
      <c r="N226" s="137"/>
    </row>
    <row r="227" spans="10:14">
      <c r="J227" s="118"/>
      <c r="K227" s="118"/>
      <c r="M227" s="118"/>
      <c r="N227" s="137"/>
    </row>
    <row r="228" spans="10:14">
      <c r="J228" s="118"/>
      <c r="K228" s="118"/>
      <c r="M228" s="118"/>
      <c r="N228" s="137"/>
    </row>
    <row r="229" spans="10:14">
      <c r="J229" s="118"/>
      <c r="K229" s="118"/>
      <c r="M229" s="118"/>
      <c r="N229" s="137"/>
    </row>
    <row r="230" spans="10:14">
      <c r="J230" s="118"/>
      <c r="K230" s="118"/>
      <c r="M230" s="118"/>
      <c r="N230" s="137"/>
    </row>
    <row r="231" spans="10:14">
      <c r="J231" s="118"/>
      <c r="K231" s="118"/>
      <c r="M231" s="118"/>
      <c r="N231" s="137"/>
    </row>
    <row r="232" spans="10:14">
      <c r="J232" s="118"/>
      <c r="K232" s="118"/>
      <c r="M232" s="118"/>
      <c r="N232" s="137"/>
    </row>
    <row r="233" spans="10:14">
      <c r="J233" s="118"/>
      <c r="K233" s="118"/>
      <c r="M233" s="118"/>
      <c r="N233" s="137"/>
    </row>
    <row r="234" spans="10:14">
      <c r="J234" s="118"/>
      <c r="K234" s="118"/>
      <c r="M234" s="118"/>
      <c r="N234" s="137"/>
    </row>
    <row r="235" spans="10:14">
      <c r="J235" s="118"/>
      <c r="K235" s="118"/>
      <c r="M235" s="118"/>
      <c r="N235" s="137"/>
    </row>
    <row r="236" spans="10:14">
      <c r="J236" s="118"/>
      <c r="K236" s="118"/>
      <c r="M236" s="118"/>
      <c r="N236" s="137"/>
    </row>
    <row r="237" spans="10:14">
      <c r="J237" s="118"/>
      <c r="K237" s="118"/>
      <c r="M237" s="118"/>
      <c r="N237" s="137"/>
    </row>
    <row r="238" spans="10:14">
      <c r="J238" s="118"/>
      <c r="K238" s="118"/>
      <c r="M238" s="118"/>
      <c r="N238" s="137"/>
    </row>
    <row r="239" spans="10:14">
      <c r="J239" s="118"/>
      <c r="K239" s="118"/>
      <c r="M239" s="118"/>
      <c r="N239" s="137"/>
    </row>
    <row r="240" spans="10:14">
      <c r="J240" s="118"/>
      <c r="K240" s="118"/>
      <c r="M240" s="118"/>
      <c r="N240" s="137"/>
    </row>
    <row r="241" spans="10:14">
      <c r="J241" s="118"/>
      <c r="K241" s="118"/>
      <c r="M241" s="118"/>
      <c r="N241" s="137"/>
    </row>
    <row r="242" spans="10:14">
      <c r="J242" s="118"/>
      <c r="K242" s="118"/>
      <c r="M242" s="118"/>
      <c r="N242" s="137"/>
    </row>
    <row r="243" spans="10:14">
      <c r="J243" s="118"/>
      <c r="K243" s="118"/>
      <c r="M243" s="118"/>
      <c r="N243" s="137"/>
    </row>
    <row r="244" spans="10:14">
      <c r="J244" s="118"/>
      <c r="K244" s="118"/>
      <c r="M244" s="118"/>
      <c r="N244" s="137"/>
    </row>
    <row r="245" spans="10:14">
      <c r="J245" s="118"/>
      <c r="K245" s="118"/>
      <c r="M245" s="118"/>
      <c r="N245" s="137"/>
    </row>
    <row r="246" spans="10:14">
      <c r="J246" s="118"/>
      <c r="K246" s="118"/>
      <c r="M246" s="118"/>
      <c r="N246" s="137"/>
    </row>
    <row r="247" spans="10:14">
      <c r="J247" s="118"/>
      <c r="K247" s="118"/>
      <c r="M247" s="118"/>
      <c r="N247" s="137"/>
    </row>
    <row r="248" spans="10:14">
      <c r="J248" s="118"/>
      <c r="K248" s="118"/>
      <c r="M248" s="118"/>
      <c r="N248" s="137"/>
    </row>
    <row r="249" spans="10:14">
      <c r="J249" s="118"/>
      <c r="K249" s="118"/>
      <c r="M249" s="118"/>
      <c r="N249" s="137"/>
    </row>
    <row r="250" spans="10:14">
      <c r="J250" s="118"/>
      <c r="K250" s="118"/>
      <c r="M250" s="118"/>
      <c r="N250" s="137"/>
    </row>
    <row r="251" spans="10:14">
      <c r="J251" s="118"/>
      <c r="K251" s="118"/>
      <c r="M251" s="118"/>
      <c r="N251" s="137"/>
    </row>
    <row r="252" spans="10:14">
      <c r="J252" s="118"/>
      <c r="K252" s="118"/>
      <c r="M252" s="118"/>
      <c r="N252" s="137"/>
    </row>
    <row r="253" spans="10:14">
      <c r="J253" s="118"/>
      <c r="K253" s="118"/>
      <c r="M253" s="118"/>
      <c r="N253" s="137"/>
    </row>
    <row r="254" spans="10:14">
      <c r="J254" s="118"/>
      <c r="K254" s="118"/>
      <c r="M254" s="118"/>
      <c r="N254" s="137"/>
    </row>
    <row r="255" spans="10:14">
      <c r="J255" s="118"/>
      <c r="K255" s="118"/>
      <c r="M255" s="118"/>
      <c r="N255" s="137"/>
    </row>
    <row r="256" spans="10:14">
      <c r="J256" s="118"/>
      <c r="K256" s="118"/>
      <c r="M256" s="118"/>
      <c r="N256" s="137"/>
    </row>
    <row r="257" spans="10:14">
      <c r="J257" s="118"/>
      <c r="K257" s="118"/>
      <c r="M257" s="118"/>
      <c r="N257" s="137"/>
    </row>
    <row r="258" spans="10:14">
      <c r="J258" s="118"/>
      <c r="K258" s="118"/>
      <c r="M258" s="118"/>
      <c r="N258" s="137"/>
    </row>
    <row r="259" spans="10:14">
      <c r="J259" s="118"/>
      <c r="K259" s="118"/>
      <c r="M259" s="118"/>
      <c r="N259" s="137"/>
    </row>
    <row r="260" spans="10:14">
      <c r="J260" s="118"/>
      <c r="K260" s="118"/>
      <c r="M260" s="118"/>
      <c r="N260" s="137"/>
    </row>
    <row r="261" spans="10:14">
      <c r="J261" s="118"/>
      <c r="K261" s="118"/>
      <c r="M261" s="118"/>
      <c r="N261" s="137"/>
    </row>
    <row r="262" spans="10:14">
      <c r="J262" s="118"/>
      <c r="K262" s="118"/>
      <c r="M262" s="118"/>
      <c r="N262" s="137"/>
    </row>
    <row r="263" spans="10:14">
      <c r="J263" s="118"/>
      <c r="K263" s="118"/>
      <c r="M263" s="118"/>
      <c r="N263" s="137"/>
    </row>
    <row r="264" spans="10:14">
      <c r="J264" s="118"/>
      <c r="K264" s="118"/>
      <c r="M264" s="118"/>
      <c r="N264" s="137"/>
    </row>
    <row r="265" spans="10:14">
      <c r="J265" s="118"/>
      <c r="K265" s="118"/>
      <c r="M265" s="118"/>
      <c r="N265" s="137"/>
    </row>
    <row r="266" spans="10:14">
      <c r="J266" s="118"/>
      <c r="K266" s="118"/>
      <c r="M266" s="118"/>
      <c r="N266" s="137"/>
    </row>
    <row r="267" spans="10:14">
      <c r="J267" s="118"/>
      <c r="K267" s="118"/>
      <c r="M267" s="118"/>
      <c r="N267" s="137"/>
    </row>
    <row r="268" spans="10:14">
      <c r="J268" s="118"/>
      <c r="K268" s="118"/>
      <c r="M268" s="118"/>
      <c r="N268" s="137"/>
    </row>
    <row r="269" spans="10:14">
      <c r="J269" s="118"/>
      <c r="K269" s="118"/>
      <c r="M269" s="118"/>
      <c r="N269" s="137"/>
    </row>
    <row r="270" spans="10:14">
      <c r="J270" s="118"/>
      <c r="K270" s="118"/>
      <c r="M270" s="118"/>
      <c r="N270" s="137"/>
    </row>
    <row r="271" spans="10:14">
      <c r="J271" s="118"/>
      <c r="K271" s="118"/>
      <c r="M271" s="118"/>
      <c r="N271" s="137"/>
    </row>
    <row r="272" spans="10:14">
      <c r="J272" s="118"/>
      <c r="K272" s="118"/>
      <c r="M272" s="118"/>
      <c r="N272" s="137"/>
    </row>
    <row r="273" spans="10:14">
      <c r="J273" s="118"/>
      <c r="K273" s="118"/>
      <c r="M273" s="118"/>
      <c r="N273" s="137"/>
    </row>
    <row r="274" spans="10:14">
      <c r="J274" s="118"/>
      <c r="K274" s="118"/>
      <c r="M274" s="118"/>
      <c r="N274" s="137"/>
    </row>
    <row r="275" spans="10:14">
      <c r="J275" s="118"/>
      <c r="K275" s="118"/>
      <c r="M275" s="118"/>
      <c r="N275" s="137"/>
    </row>
    <row r="276" spans="10:14">
      <c r="J276" s="118"/>
      <c r="K276" s="118"/>
      <c r="M276" s="118"/>
      <c r="N276" s="137"/>
    </row>
    <row r="277" spans="10:14">
      <c r="J277" s="118"/>
      <c r="K277" s="118"/>
      <c r="M277" s="118"/>
      <c r="N277" s="137"/>
    </row>
    <row r="278" spans="10:14">
      <c r="J278" s="118"/>
      <c r="K278" s="118"/>
      <c r="M278" s="118"/>
      <c r="N278" s="137"/>
    </row>
    <row r="279" spans="10:14">
      <c r="J279" s="118"/>
      <c r="K279" s="118"/>
      <c r="M279" s="118"/>
      <c r="N279" s="137"/>
    </row>
    <row r="280" spans="10:14">
      <c r="J280" s="118"/>
      <c r="K280" s="118"/>
      <c r="M280" s="118"/>
      <c r="N280" s="137"/>
    </row>
    <row r="281" spans="10:14">
      <c r="J281" s="118"/>
      <c r="K281" s="118"/>
      <c r="M281" s="118"/>
      <c r="N281" s="137"/>
    </row>
    <row r="282" spans="10:14">
      <c r="J282" s="118"/>
      <c r="K282" s="118"/>
      <c r="M282" s="118"/>
      <c r="N282" s="137"/>
    </row>
    <row r="283" spans="10:14">
      <c r="J283" s="118"/>
      <c r="K283" s="118"/>
      <c r="M283" s="118"/>
      <c r="N283" s="137"/>
    </row>
    <row r="284" spans="10:14">
      <c r="J284" s="118"/>
      <c r="K284" s="118"/>
      <c r="M284" s="118"/>
      <c r="N284" s="137"/>
    </row>
    <row r="285" spans="10:14">
      <c r="J285" s="118"/>
      <c r="K285" s="118"/>
      <c r="M285" s="118"/>
      <c r="N285" s="137"/>
    </row>
    <row r="286" spans="10:14">
      <c r="J286" s="118"/>
      <c r="K286" s="118"/>
      <c r="M286" s="118"/>
      <c r="N286" s="137"/>
    </row>
    <row r="287" spans="10:14">
      <c r="J287" s="118"/>
      <c r="K287" s="118"/>
      <c r="M287" s="118"/>
      <c r="N287" s="137"/>
    </row>
    <row r="288" spans="10:14">
      <c r="J288" s="118"/>
      <c r="K288" s="118"/>
      <c r="M288" s="118"/>
      <c r="N288" s="137"/>
    </row>
    <row r="289" spans="10:14">
      <c r="J289" s="118"/>
      <c r="K289" s="118"/>
      <c r="M289" s="118"/>
      <c r="N289" s="137"/>
    </row>
    <row r="290" spans="10:14">
      <c r="J290" s="118"/>
      <c r="K290" s="118"/>
      <c r="M290" s="118"/>
      <c r="N290" s="137"/>
    </row>
    <row r="291" spans="10:14">
      <c r="J291" s="118"/>
      <c r="K291" s="118"/>
      <c r="M291" s="118"/>
      <c r="N291" s="137"/>
    </row>
    <row r="292" spans="10:14">
      <c r="J292" s="118"/>
      <c r="K292" s="118"/>
      <c r="M292" s="118"/>
      <c r="N292" s="137"/>
    </row>
    <row r="293" spans="10:14">
      <c r="J293" s="118"/>
      <c r="K293" s="118"/>
      <c r="M293" s="118"/>
      <c r="N293" s="137"/>
    </row>
    <row r="294" spans="10:14">
      <c r="J294" s="118"/>
      <c r="K294" s="118"/>
      <c r="M294" s="118"/>
      <c r="N294" s="137"/>
    </row>
    <row r="295" spans="10:14">
      <c r="J295" s="118"/>
      <c r="K295" s="118"/>
      <c r="M295" s="118"/>
      <c r="N295" s="137"/>
    </row>
    <row r="296" spans="10:14">
      <c r="J296" s="118"/>
      <c r="K296" s="118"/>
      <c r="M296" s="118"/>
      <c r="N296" s="137"/>
    </row>
    <row r="297" spans="10:14">
      <c r="J297" s="118"/>
      <c r="K297" s="118"/>
      <c r="M297" s="118"/>
      <c r="N297" s="137"/>
    </row>
    <row r="298" spans="10:14">
      <c r="J298" s="118"/>
      <c r="K298" s="118"/>
      <c r="M298" s="118"/>
      <c r="N298" s="137"/>
    </row>
    <row r="299" spans="10:14">
      <c r="J299" s="118"/>
      <c r="K299" s="118"/>
      <c r="M299" s="118"/>
      <c r="N299" s="137"/>
    </row>
    <row r="300" spans="10:14">
      <c r="J300" s="118"/>
      <c r="K300" s="118"/>
      <c r="M300" s="118"/>
      <c r="N300" s="137"/>
    </row>
    <row r="301" spans="10:14">
      <c r="J301" s="118"/>
      <c r="K301" s="118"/>
      <c r="M301" s="118"/>
      <c r="N301" s="137"/>
    </row>
    <row r="302" spans="10:14">
      <c r="J302" s="118"/>
      <c r="K302" s="118"/>
      <c r="M302" s="118"/>
      <c r="N302" s="137"/>
    </row>
    <row r="303" spans="10:14">
      <c r="J303" s="118"/>
      <c r="K303" s="118"/>
      <c r="M303" s="118"/>
      <c r="N303" s="137"/>
    </row>
    <row r="304" spans="10:14">
      <c r="J304" s="118"/>
      <c r="K304" s="118"/>
      <c r="M304" s="118"/>
      <c r="N304" s="137"/>
    </row>
    <row r="305" spans="10:14">
      <c r="J305" s="118"/>
      <c r="K305" s="118"/>
      <c r="M305" s="118"/>
      <c r="N305" s="137"/>
    </row>
    <row r="306" spans="10:14">
      <c r="J306" s="118"/>
      <c r="K306" s="118"/>
      <c r="M306" s="118"/>
      <c r="N306" s="137"/>
    </row>
    <row r="307" spans="10:14">
      <c r="J307" s="118"/>
      <c r="K307" s="118"/>
      <c r="M307" s="118"/>
      <c r="N307" s="137"/>
    </row>
    <row r="308" spans="10:14">
      <c r="J308" s="118"/>
      <c r="K308" s="118"/>
      <c r="M308" s="118"/>
      <c r="N308" s="137"/>
    </row>
    <row r="309" spans="10:14">
      <c r="J309" s="118"/>
      <c r="K309" s="118"/>
      <c r="M309" s="118"/>
      <c r="N309" s="137"/>
    </row>
    <row r="310" spans="10:14">
      <c r="J310" s="118"/>
      <c r="K310" s="118"/>
      <c r="M310" s="118"/>
      <c r="N310" s="137"/>
    </row>
    <row r="311" spans="10:14">
      <c r="J311" s="118"/>
      <c r="K311" s="118"/>
      <c r="M311" s="118"/>
      <c r="N311" s="137"/>
    </row>
    <row r="312" spans="10:14">
      <c r="J312" s="118"/>
      <c r="K312" s="118"/>
      <c r="M312" s="118"/>
      <c r="N312" s="137"/>
    </row>
    <row r="313" spans="10:14">
      <c r="J313" s="118"/>
      <c r="K313" s="118"/>
      <c r="M313" s="118"/>
      <c r="N313" s="137"/>
    </row>
    <row r="314" spans="10:14">
      <c r="J314" s="118"/>
      <c r="K314" s="118"/>
      <c r="M314" s="118"/>
      <c r="N314" s="137"/>
    </row>
    <row r="315" spans="10:14">
      <c r="J315" s="118"/>
      <c r="K315" s="118"/>
      <c r="M315" s="118"/>
      <c r="N315" s="137"/>
    </row>
    <row r="316" spans="10:14">
      <c r="J316" s="118"/>
      <c r="K316" s="118"/>
      <c r="M316" s="118"/>
      <c r="N316" s="137"/>
    </row>
    <row r="317" spans="10:14">
      <c r="J317" s="118"/>
      <c r="K317" s="118"/>
      <c r="M317" s="118"/>
      <c r="N317" s="137"/>
    </row>
    <row r="318" spans="10:14">
      <c r="J318" s="118"/>
      <c r="K318" s="118"/>
      <c r="M318" s="118"/>
      <c r="N318" s="137"/>
    </row>
    <row r="319" spans="10:14">
      <c r="J319" s="118"/>
      <c r="K319" s="118"/>
      <c r="M319" s="118"/>
      <c r="N319" s="137"/>
    </row>
    <row r="320" spans="10:14">
      <c r="J320" s="118"/>
      <c r="K320" s="118"/>
      <c r="M320" s="118"/>
      <c r="N320" s="137"/>
    </row>
    <row r="321" spans="10:14">
      <c r="J321" s="118"/>
      <c r="K321" s="118"/>
      <c r="M321" s="118"/>
      <c r="N321" s="137"/>
    </row>
    <row r="322" spans="10:14">
      <c r="J322" s="118"/>
      <c r="K322" s="118"/>
      <c r="M322" s="118"/>
      <c r="N322" s="137"/>
    </row>
    <row r="323" spans="10:14">
      <c r="J323" s="118"/>
      <c r="K323" s="118"/>
      <c r="M323" s="118"/>
      <c r="N323" s="137"/>
    </row>
    <row r="324" spans="10:14">
      <c r="J324" s="118"/>
      <c r="K324" s="118"/>
      <c r="M324" s="118"/>
      <c r="N324" s="137"/>
    </row>
    <row r="325" spans="10:14">
      <c r="J325" s="118"/>
      <c r="K325" s="118"/>
      <c r="M325" s="118"/>
      <c r="N325" s="137"/>
    </row>
    <row r="326" spans="10:14">
      <c r="J326" s="118"/>
      <c r="K326" s="118"/>
      <c r="M326" s="118"/>
      <c r="N326" s="137"/>
    </row>
    <row r="327" spans="10:14">
      <c r="J327" s="118"/>
      <c r="K327" s="118"/>
      <c r="M327" s="118"/>
      <c r="N327" s="137"/>
    </row>
    <row r="328" spans="10:14">
      <c r="J328" s="118"/>
      <c r="K328" s="118"/>
      <c r="M328" s="118"/>
      <c r="N328" s="137"/>
    </row>
    <row r="329" spans="10:14">
      <c r="J329" s="118"/>
      <c r="K329" s="118"/>
      <c r="M329" s="118"/>
      <c r="N329" s="137"/>
    </row>
    <row r="330" spans="10:14">
      <c r="J330" s="118"/>
      <c r="K330" s="118"/>
      <c r="M330" s="118"/>
      <c r="N330" s="137"/>
    </row>
    <row r="331" spans="10:14">
      <c r="J331" s="118"/>
      <c r="K331" s="118"/>
      <c r="M331" s="118"/>
      <c r="N331" s="137"/>
    </row>
    <row r="332" spans="10:14">
      <c r="J332" s="118"/>
      <c r="K332" s="118"/>
      <c r="M332" s="118"/>
      <c r="N332" s="137"/>
    </row>
    <row r="333" spans="10:14">
      <c r="J333" s="118"/>
      <c r="K333" s="118"/>
      <c r="M333" s="118"/>
      <c r="N333" s="137"/>
    </row>
    <row r="334" spans="10:14">
      <c r="J334" s="118"/>
      <c r="K334" s="118"/>
      <c r="M334" s="118"/>
      <c r="N334" s="137"/>
    </row>
    <row r="335" spans="10:14">
      <c r="J335" s="118"/>
      <c r="K335" s="118"/>
      <c r="M335" s="118"/>
      <c r="N335" s="137"/>
    </row>
    <row r="336" spans="10:14">
      <c r="J336" s="118"/>
      <c r="K336" s="118"/>
      <c r="M336" s="118"/>
      <c r="N336" s="137"/>
    </row>
    <row r="337" spans="10:14">
      <c r="J337" s="118"/>
      <c r="K337" s="118"/>
      <c r="M337" s="118"/>
      <c r="N337" s="137"/>
    </row>
    <row r="338" spans="10:14">
      <c r="J338" s="118"/>
      <c r="K338" s="118"/>
      <c r="M338" s="118"/>
      <c r="N338" s="137"/>
    </row>
    <row r="339" spans="10:14">
      <c r="J339" s="118"/>
      <c r="K339" s="118"/>
      <c r="M339" s="118"/>
      <c r="N339" s="137"/>
    </row>
    <row r="340" spans="10:14">
      <c r="J340" s="118"/>
      <c r="K340" s="118"/>
      <c r="M340" s="118"/>
      <c r="N340" s="137"/>
    </row>
    <row r="341" spans="10:14">
      <c r="J341" s="118"/>
      <c r="K341" s="118"/>
      <c r="M341" s="118"/>
      <c r="N341" s="137"/>
    </row>
    <row r="342" spans="10:14">
      <c r="J342" s="118"/>
      <c r="K342" s="118"/>
      <c r="M342" s="118"/>
      <c r="N342" s="137"/>
    </row>
    <row r="343" spans="10:14">
      <c r="J343" s="118"/>
      <c r="K343" s="118"/>
      <c r="M343" s="118"/>
      <c r="N343" s="137"/>
    </row>
    <row r="344" spans="10:14">
      <c r="J344" s="118"/>
      <c r="K344" s="118"/>
      <c r="M344" s="118"/>
      <c r="N344" s="137"/>
    </row>
    <row r="345" spans="10:14">
      <c r="J345" s="118"/>
      <c r="K345" s="118"/>
      <c r="M345" s="118"/>
      <c r="N345" s="137"/>
    </row>
    <row r="346" spans="10:14">
      <c r="J346" s="118"/>
      <c r="K346" s="118"/>
      <c r="M346" s="118"/>
      <c r="N346" s="137"/>
    </row>
    <row r="347" spans="10:14">
      <c r="J347" s="118"/>
      <c r="K347" s="118"/>
      <c r="M347" s="118"/>
      <c r="N347" s="137"/>
    </row>
    <row r="348" spans="10:14">
      <c r="J348" s="118"/>
      <c r="K348" s="118"/>
      <c r="M348" s="118"/>
      <c r="N348" s="137"/>
    </row>
    <row r="349" spans="10:14">
      <c r="J349" s="118"/>
      <c r="K349" s="118"/>
      <c r="M349" s="118"/>
      <c r="N349" s="137"/>
    </row>
    <row r="350" spans="10:14">
      <c r="J350" s="118"/>
      <c r="K350" s="118"/>
      <c r="M350" s="118"/>
      <c r="N350" s="137"/>
    </row>
    <row r="351" spans="10:14">
      <c r="J351" s="118"/>
      <c r="K351" s="118"/>
      <c r="M351" s="118"/>
      <c r="N351" s="137"/>
    </row>
    <row r="352" spans="10:14">
      <c r="J352" s="118"/>
      <c r="K352" s="118"/>
      <c r="M352" s="118"/>
      <c r="N352" s="137"/>
    </row>
    <row r="353" spans="10:14">
      <c r="J353" s="118"/>
      <c r="K353" s="118"/>
      <c r="M353" s="118"/>
      <c r="N353" s="137"/>
    </row>
    <row r="354" spans="10:14">
      <c r="J354" s="118"/>
      <c r="K354" s="118"/>
      <c r="M354" s="118"/>
      <c r="N354" s="137"/>
    </row>
    <row r="355" spans="10:14">
      <c r="J355" s="118"/>
      <c r="K355" s="118"/>
      <c r="M355" s="118"/>
      <c r="N355" s="137"/>
    </row>
    <row r="356" spans="10:14">
      <c r="J356" s="118"/>
      <c r="K356" s="118"/>
      <c r="M356" s="118"/>
      <c r="N356" s="137"/>
    </row>
    <row r="357" spans="10:14">
      <c r="J357" s="118"/>
      <c r="K357" s="118"/>
      <c r="M357" s="118"/>
      <c r="N357" s="137"/>
    </row>
    <row r="358" spans="10:14">
      <c r="J358" s="118"/>
      <c r="K358" s="118"/>
      <c r="M358" s="118"/>
      <c r="N358" s="137"/>
    </row>
    <row r="359" spans="10:14">
      <c r="J359" s="118"/>
      <c r="K359" s="118"/>
      <c r="M359" s="118"/>
      <c r="N359" s="137"/>
    </row>
    <row r="360" spans="10:14">
      <c r="J360" s="118"/>
      <c r="K360" s="118"/>
      <c r="M360" s="118"/>
      <c r="N360" s="137"/>
    </row>
    <row r="361" spans="10:14">
      <c r="J361" s="118"/>
      <c r="K361" s="118"/>
      <c r="M361" s="118"/>
      <c r="N361" s="137"/>
    </row>
    <row r="362" spans="10:14">
      <c r="J362" s="118"/>
      <c r="K362" s="118"/>
      <c r="M362" s="118"/>
      <c r="N362" s="137"/>
    </row>
    <row r="363" spans="10:14">
      <c r="J363" s="118"/>
      <c r="K363" s="118"/>
      <c r="M363" s="118"/>
      <c r="N363" s="137"/>
    </row>
    <row r="364" spans="10:14">
      <c r="J364" s="118"/>
      <c r="K364" s="118"/>
      <c r="M364" s="118"/>
      <c r="N364" s="137"/>
    </row>
    <row r="365" spans="10:14">
      <c r="J365" s="118"/>
      <c r="K365" s="118"/>
      <c r="M365" s="118"/>
      <c r="N365" s="137"/>
    </row>
    <row r="366" spans="10:14">
      <c r="J366" s="118"/>
      <c r="K366" s="118"/>
      <c r="M366" s="118"/>
      <c r="N366" s="137"/>
    </row>
    <row r="367" spans="10:14">
      <c r="J367" s="118"/>
      <c r="K367" s="118"/>
      <c r="M367" s="118"/>
      <c r="N367" s="137"/>
    </row>
    <row r="368" spans="10:14">
      <c r="J368" s="118"/>
      <c r="K368" s="118"/>
      <c r="M368" s="118"/>
      <c r="N368" s="137"/>
    </row>
    <row r="369" spans="10:14">
      <c r="J369" s="118"/>
      <c r="K369" s="118"/>
      <c r="M369" s="118"/>
      <c r="N369" s="137"/>
    </row>
    <row r="370" spans="10:14">
      <c r="J370" s="118"/>
      <c r="K370" s="118"/>
      <c r="M370" s="118"/>
      <c r="N370" s="137"/>
    </row>
    <row r="371" spans="10:14">
      <c r="J371" s="118"/>
      <c r="K371" s="118"/>
      <c r="M371" s="118"/>
      <c r="N371" s="137"/>
    </row>
    <row r="372" spans="10:14">
      <c r="J372" s="118"/>
      <c r="K372" s="118"/>
      <c r="M372" s="118"/>
      <c r="N372" s="137"/>
    </row>
    <row r="373" spans="10:14">
      <c r="J373" s="118"/>
      <c r="K373" s="118"/>
      <c r="M373" s="118"/>
      <c r="N373" s="137"/>
    </row>
    <row r="374" spans="10:14">
      <c r="J374" s="118"/>
      <c r="K374" s="118"/>
      <c r="M374" s="118"/>
      <c r="N374" s="137"/>
    </row>
    <row r="375" spans="10:14">
      <c r="J375" s="118"/>
      <c r="K375" s="118"/>
      <c r="M375" s="118"/>
      <c r="N375" s="137"/>
    </row>
    <row r="376" spans="10:14">
      <c r="J376" s="118"/>
      <c r="K376" s="118"/>
      <c r="M376" s="118"/>
      <c r="N376" s="137"/>
    </row>
    <row r="377" spans="10:14">
      <c r="J377" s="118"/>
      <c r="K377" s="118"/>
      <c r="M377" s="118"/>
      <c r="N377" s="137"/>
    </row>
    <row r="378" spans="10:14">
      <c r="J378" s="118"/>
      <c r="K378" s="118"/>
      <c r="M378" s="118"/>
      <c r="N378" s="137"/>
    </row>
    <row r="379" spans="10:14">
      <c r="J379" s="118"/>
      <c r="K379" s="118"/>
      <c r="M379" s="118"/>
      <c r="N379" s="137"/>
    </row>
    <row r="380" spans="10:14">
      <c r="J380" s="118"/>
      <c r="K380" s="118"/>
      <c r="M380" s="118"/>
      <c r="N380" s="137"/>
    </row>
    <row r="381" spans="10:14">
      <c r="J381" s="118"/>
      <c r="K381" s="118"/>
      <c r="M381" s="118"/>
      <c r="N381" s="137"/>
    </row>
    <row r="382" spans="10:14">
      <c r="J382" s="118"/>
      <c r="K382" s="118"/>
      <c r="M382" s="118"/>
      <c r="N382" s="137"/>
    </row>
    <row r="383" spans="10:14">
      <c r="J383" s="118"/>
      <c r="K383" s="118"/>
      <c r="M383" s="118"/>
      <c r="N383" s="137"/>
    </row>
    <row r="384" spans="10:14">
      <c r="J384" s="118"/>
      <c r="K384" s="118"/>
      <c r="M384" s="118"/>
      <c r="N384" s="137"/>
    </row>
    <row r="385" spans="10:14">
      <c r="J385" s="118"/>
      <c r="K385" s="118"/>
      <c r="M385" s="118"/>
      <c r="N385" s="137"/>
    </row>
    <row r="386" spans="10:14">
      <c r="J386" s="118"/>
      <c r="K386" s="118"/>
      <c r="M386" s="118"/>
      <c r="N386" s="137"/>
    </row>
    <row r="387" spans="10:14">
      <c r="J387" s="118"/>
      <c r="K387" s="118"/>
      <c r="M387" s="118"/>
      <c r="N387" s="137"/>
    </row>
    <row r="388" spans="10:14">
      <c r="J388" s="118"/>
      <c r="K388" s="118"/>
      <c r="M388" s="118"/>
      <c r="N388" s="137"/>
    </row>
    <row r="389" spans="10:14">
      <c r="J389" s="118"/>
      <c r="K389" s="118"/>
      <c r="M389" s="118"/>
      <c r="N389" s="137"/>
    </row>
    <row r="390" spans="10:14">
      <c r="J390" s="118"/>
      <c r="K390" s="118"/>
      <c r="M390" s="118"/>
      <c r="N390" s="137"/>
    </row>
    <row r="391" spans="10:14">
      <c r="J391" s="118"/>
      <c r="K391" s="118"/>
      <c r="M391" s="118"/>
      <c r="N391" s="137"/>
    </row>
    <row r="392" spans="10:14">
      <c r="J392" s="118"/>
      <c r="K392" s="118"/>
      <c r="M392" s="118"/>
      <c r="N392" s="137"/>
    </row>
    <row r="393" spans="10:14">
      <c r="J393" s="118"/>
      <c r="K393" s="118"/>
      <c r="M393" s="118"/>
      <c r="N393" s="137"/>
    </row>
    <row r="394" spans="10:14">
      <c r="J394" s="118"/>
      <c r="K394" s="118"/>
      <c r="M394" s="118"/>
      <c r="N394" s="137"/>
    </row>
    <row r="395" spans="10:14">
      <c r="J395" s="118"/>
      <c r="K395" s="118"/>
      <c r="M395" s="118"/>
      <c r="N395" s="137"/>
    </row>
    <row r="396" spans="10:14">
      <c r="J396" s="118"/>
      <c r="K396" s="118"/>
      <c r="M396" s="118"/>
      <c r="N396" s="137"/>
    </row>
    <row r="397" spans="10:14">
      <c r="J397" s="118"/>
      <c r="K397" s="118"/>
      <c r="M397" s="118"/>
      <c r="N397" s="137"/>
    </row>
    <row r="398" spans="10:14">
      <c r="J398" s="118"/>
      <c r="K398" s="118"/>
      <c r="M398" s="118"/>
      <c r="N398" s="137"/>
    </row>
    <row r="399" spans="10:14">
      <c r="J399" s="118"/>
      <c r="K399" s="118"/>
      <c r="M399" s="118"/>
      <c r="N399" s="137"/>
    </row>
    <row r="400" spans="10:14">
      <c r="J400" s="118"/>
      <c r="K400" s="118"/>
      <c r="M400" s="118"/>
      <c r="N400" s="137"/>
    </row>
    <row r="401" spans="10:14">
      <c r="J401" s="118"/>
      <c r="K401" s="118"/>
      <c r="M401" s="118"/>
      <c r="N401" s="137"/>
    </row>
    <row r="402" spans="10:14">
      <c r="J402" s="118"/>
      <c r="K402" s="118"/>
      <c r="M402" s="118"/>
      <c r="N402" s="137"/>
    </row>
    <row r="403" spans="10:14">
      <c r="J403" s="118"/>
      <c r="K403" s="118"/>
      <c r="M403" s="118"/>
      <c r="N403" s="137"/>
    </row>
    <row r="404" spans="10:14">
      <c r="J404" s="118"/>
      <c r="K404" s="118"/>
      <c r="M404" s="118"/>
      <c r="N404" s="137"/>
    </row>
    <row r="405" spans="10:14">
      <c r="J405" s="118"/>
      <c r="K405" s="118"/>
      <c r="M405" s="118"/>
      <c r="N405" s="137"/>
    </row>
    <row r="406" spans="10:14">
      <c r="J406" s="118"/>
      <c r="K406" s="118"/>
      <c r="M406" s="118"/>
      <c r="N406" s="137"/>
    </row>
    <row r="407" spans="10:14">
      <c r="J407" s="118"/>
      <c r="K407" s="118"/>
      <c r="M407" s="118"/>
      <c r="N407" s="137"/>
    </row>
    <row r="408" spans="10:14">
      <c r="J408" s="118"/>
      <c r="K408" s="118"/>
      <c r="M408" s="118"/>
      <c r="N408" s="137"/>
    </row>
    <row r="409" spans="10:14">
      <c r="J409" s="118"/>
      <c r="K409" s="118"/>
      <c r="M409" s="118"/>
      <c r="N409" s="137"/>
    </row>
    <row r="410" spans="10:14">
      <c r="J410" s="118"/>
      <c r="K410" s="118"/>
      <c r="M410" s="118"/>
      <c r="N410" s="137"/>
    </row>
    <row r="411" spans="10:14">
      <c r="J411" s="118"/>
      <c r="K411" s="118"/>
      <c r="M411" s="118"/>
      <c r="N411" s="137"/>
    </row>
    <row r="412" spans="10:14">
      <c r="J412" s="118"/>
      <c r="K412" s="118"/>
      <c r="M412" s="118"/>
      <c r="N412" s="137"/>
    </row>
    <row r="413" spans="10:14">
      <c r="J413" s="118"/>
      <c r="K413" s="118"/>
      <c r="M413" s="118"/>
      <c r="N413" s="137"/>
    </row>
    <row r="414" spans="10:14">
      <c r="J414" s="118"/>
      <c r="K414" s="118"/>
      <c r="M414" s="118"/>
      <c r="N414" s="137"/>
    </row>
    <row r="415" spans="10:14">
      <c r="J415" s="118"/>
      <c r="K415" s="118"/>
      <c r="M415" s="118"/>
      <c r="N415" s="137"/>
    </row>
    <row r="416" spans="10:14">
      <c r="J416" s="118"/>
      <c r="K416" s="118"/>
      <c r="M416" s="118"/>
      <c r="N416" s="137"/>
    </row>
    <row r="417" spans="10:14">
      <c r="J417" s="118"/>
      <c r="K417" s="118"/>
      <c r="M417" s="118"/>
      <c r="N417" s="137"/>
    </row>
    <row r="418" spans="10:14">
      <c r="J418" s="118"/>
      <c r="K418" s="118"/>
      <c r="M418" s="118"/>
      <c r="N418" s="137"/>
    </row>
    <row r="419" spans="10:14">
      <c r="J419" s="118"/>
      <c r="K419" s="118"/>
      <c r="M419" s="118"/>
      <c r="N419" s="137"/>
    </row>
    <row r="420" spans="10:14">
      <c r="J420" s="118"/>
      <c r="K420" s="118"/>
      <c r="M420" s="118"/>
      <c r="N420" s="137"/>
    </row>
    <row r="421" spans="10:14">
      <c r="J421" s="118"/>
      <c r="K421" s="118"/>
      <c r="M421" s="118"/>
      <c r="N421" s="137"/>
    </row>
    <row r="422" spans="10:14">
      <c r="J422" s="118"/>
      <c r="K422" s="118"/>
      <c r="M422" s="118"/>
      <c r="N422" s="137"/>
    </row>
    <row r="423" spans="10:14">
      <c r="J423" s="118"/>
      <c r="K423" s="118"/>
      <c r="M423" s="118"/>
      <c r="N423" s="137"/>
    </row>
    <row r="424" spans="10:14">
      <c r="J424" s="118"/>
      <c r="K424" s="118"/>
      <c r="M424" s="118"/>
      <c r="N424" s="137"/>
    </row>
    <row r="425" spans="10:14">
      <c r="J425" s="118"/>
      <c r="K425" s="118"/>
      <c r="M425" s="118"/>
      <c r="N425" s="137"/>
    </row>
    <row r="426" spans="10:14">
      <c r="J426" s="118"/>
      <c r="K426" s="118"/>
      <c r="M426" s="118"/>
      <c r="N426" s="137"/>
    </row>
    <row r="427" spans="10:14">
      <c r="J427" s="118"/>
      <c r="K427" s="118"/>
      <c r="M427" s="118"/>
      <c r="N427" s="137"/>
    </row>
    <row r="428" spans="10:14">
      <c r="J428" s="118"/>
      <c r="K428" s="118"/>
      <c r="M428" s="118"/>
      <c r="N428" s="137"/>
    </row>
    <row r="429" spans="10:14">
      <c r="J429" s="118"/>
      <c r="K429" s="118"/>
      <c r="M429" s="118"/>
      <c r="N429" s="137"/>
    </row>
    <row r="430" spans="10:14">
      <c r="J430" s="118"/>
      <c r="K430" s="118"/>
      <c r="M430" s="118"/>
      <c r="N430" s="137"/>
    </row>
    <row r="431" spans="10:14">
      <c r="J431" s="118"/>
      <c r="K431" s="118"/>
      <c r="M431" s="118"/>
      <c r="N431" s="137"/>
    </row>
    <row r="432" spans="10:14">
      <c r="J432" s="118"/>
      <c r="K432" s="118"/>
      <c r="M432" s="118"/>
      <c r="N432" s="137"/>
    </row>
    <row r="433" spans="10:14">
      <c r="J433" s="118"/>
      <c r="K433" s="118"/>
      <c r="M433" s="118"/>
      <c r="N433" s="137"/>
    </row>
    <row r="434" spans="10:14">
      <c r="J434" s="118"/>
      <c r="K434" s="118"/>
      <c r="M434" s="118"/>
      <c r="N434" s="137"/>
    </row>
    <row r="435" spans="10:14">
      <c r="J435" s="118"/>
      <c r="K435" s="118"/>
      <c r="M435" s="118"/>
      <c r="N435" s="137"/>
    </row>
    <row r="436" spans="10:14">
      <c r="J436" s="118"/>
      <c r="K436" s="118"/>
      <c r="M436" s="118"/>
      <c r="N436" s="137"/>
    </row>
    <row r="437" spans="10:14">
      <c r="J437" s="118"/>
      <c r="K437" s="118"/>
      <c r="M437" s="118"/>
      <c r="N437" s="137"/>
    </row>
    <row r="438" spans="10:14">
      <c r="J438" s="118"/>
      <c r="K438" s="118"/>
      <c r="M438" s="118"/>
      <c r="N438" s="137"/>
    </row>
    <row r="439" spans="10:14">
      <c r="J439" s="118"/>
      <c r="K439" s="118"/>
      <c r="M439" s="118"/>
      <c r="N439" s="137"/>
    </row>
    <row r="440" spans="10:14">
      <c r="J440" s="118"/>
      <c r="K440" s="118"/>
      <c r="M440" s="118"/>
      <c r="N440" s="137"/>
    </row>
    <row r="441" spans="10:14">
      <c r="J441" s="118"/>
      <c r="K441" s="118"/>
      <c r="M441" s="118"/>
      <c r="N441" s="137"/>
    </row>
    <row r="442" spans="10:14">
      <c r="J442" s="118"/>
      <c r="K442" s="118"/>
      <c r="M442" s="118"/>
      <c r="N442" s="137"/>
    </row>
    <row r="443" spans="10:14">
      <c r="J443" s="118"/>
      <c r="K443" s="118"/>
      <c r="M443" s="118"/>
      <c r="N443" s="137"/>
    </row>
    <row r="444" spans="10:14">
      <c r="J444" s="118"/>
      <c r="K444" s="118"/>
      <c r="M444" s="118"/>
      <c r="N444" s="137"/>
    </row>
    <row r="445" spans="10:14">
      <c r="J445" s="118"/>
      <c r="K445" s="118"/>
      <c r="M445" s="118"/>
      <c r="N445" s="137"/>
    </row>
    <row r="446" spans="10:14">
      <c r="J446" s="118"/>
      <c r="K446" s="118"/>
      <c r="M446" s="118"/>
      <c r="N446" s="137"/>
    </row>
    <row r="447" spans="10:14">
      <c r="J447" s="118"/>
      <c r="K447" s="118"/>
      <c r="M447" s="118"/>
      <c r="N447" s="137"/>
    </row>
    <row r="448" spans="10:14">
      <c r="J448" s="118"/>
      <c r="K448" s="118"/>
      <c r="M448" s="118"/>
      <c r="N448" s="137"/>
    </row>
    <row r="449" spans="10:14">
      <c r="J449" s="118"/>
      <c r="K449" s="118"/>
      <c r="M449" s="118"/>
      <c r="N449" s="137"/>
    </row>
    <row r="450" spans="10:14">
      <c r="J450" s="118"/>
      <c r="K450" s="118"/>
      <c r="M450" s="118"/>
      <c r="N450" s="137"/>
    </row>
    <row r="451" spans="10:14">
      <c r="J451" s="118"/>
      <c r="K451" s="118"/>
      <c r="M451" s="118"/>
      <c r="N451" s="137"/>
    </row>
    <row r="452" spans="10:14">
      <c r="J452" s="118"/>
      <c r="K452" s="118"/>
      <c r="M452" s="118"/>
      <c r="N452" s="137"/>
    </row>
    <row r="453" spans="10:14">
      <c r="J453" s="118"/>
      <c r="K453" s="118"/>
      <c r="M453" s="118"/>
      <c r="N453" s="137"/>
    </row>
    <row r="454" spans="10:14">
      <c r="J454" s="118"/>
      <c r="K454" s="118"/>
      <c r="M454" s="118"/>
      <c r="N454" s="137"/>
    </row>
    <row r="455" spans="10:14">
      <c r="J455" s="118"/>
      <c r="K455" s="118"/>
      <c r="M455" s="118"/>
      <c r="N455" s="137"/>
    </row>
    <row r="456" spans="10:14">
      <c r="J456" s="118"/>
      <c r="K456" s="118"/>
      <c r="M456" s="118"/>
      <c r="N456" s="137"/>
    </row>
    <row r="457" spans="10:14">
      <c r="J457" s="118"/>
      <c r="K457" s="118"/>
      <c r="M457" s="118"/>
      <c r="N457" s="137"/>
    </row>
    <row r="458" spans="10:14">
      <c r="J458" s="118"/>
      <c r="K458" s="118"/>
      <c r="M458" s="118"/>
      <c r="N458" s="137"/>
    </row>
    <row r="459" spans="10:14">
      <c r="J459" s="118"/>
      <c r="K459" s="118"/>
      <c r="M459" s="118"/>
      <c r="N459" s="137"/>
    </row>
    <row r="460" spans="10:14">
      <c r="J460" s="118"/>
      <c r="K460" s="118"/>
      <c r="M460" s="118"/>
      <c r="N460" s="137"/>
    </row>
    <row r="461" spans="10:14">
      <c r="J461" s="118"/>
      <c r="K461" s="118"/>
      <c r="M461" s="118"/>
      <c r="N461" s="137"/>
    </row>
    <row r="462" spans="10:14">
      <c r="J462" s="118"/>
      <c r="K462" s="118"/>
      <c r="M462" s="118"/>
      <c r="N462" s="137"/>
    </row>
    <row r="463" spans="10:14">
      <c r="J463" s="118"/>
      <c r="K463" s="118"/>
      <c r="M463" s="118"/>
      <c r="N463" s="137"/>
    </row>
    <row r="464" spans="10:14">
      <c r="J464" s="118"/>
      <c r="K464" s="118"/>
      <c r="M464" s="118"/>
      <c r="N464" s="137"/>
    </row>
    <row r="465" spans="10:14">
      <c r="J465" s="118"/>
      <c r="K465" s="118"/>
      <c r="M465" s="118"/>
      <c r="N465" s="137"/>
    </row>
    <row r="466" spans="10:14">
      <c r="J466" s="118"/>
      <c r="K466" s="118"/>
      <c r="M466" s="118"/>
      <c r="N466" s="137"/>
    </row>
    <row r="467" spans="10:14">
      <c r="J467" s="118"/>
      <c r="K467" s="118"/>
      <c r="M467" s="118"/>
      <c r="N467" s="137"/>
    </row>
    <row r="468" spans="10:14">
      <c r="J468" s="118"/>
      <c r="K468" s="118"/>
      <c r="M468" s="118"/>
      <c r="N468" s="137"/>
    </row>
    <row r="469" spans="10:14">
      <c r="J469" s="118"/>
      <c r="K469" s="118"/>
      <c r="M469" s="118"/>
      <c r="N469" s="137"/>
    </row>
    <row r="470" spans="10:14">
      <c r="J470" s="118"/>
      <c r="K470" s="118"/>
      <c r="M470" s="118"/>
      <c r="N470" s="137"/>
    </row>
    <row r="471" spans="10:14">
      <c r="J471" s="118"/>
      <c r="K471" s="118"/>
      <c r="M471" s="118"/>
      <c r="N471" s="137"/>
    </row>
    <row r="472" spans="10:14">
      <c r="J472" s="118"/>
      <c r="K472" s="118"/>
      <c r="M472" s="118"/>
      <c r="N472" s="137"/>
    </row>
    <row r="473" spans="10:14">
      <c r="J473" s="118"/>
      <c r="K473" s="118"/>
      <c r="M473" s="118"/>
      <c r="N473" s="137"/>
    </row>
    <row r="474" spans="10:14">
      <c r="J474" s="118"/>
      <c r="K474" s="118"/>
      <c r="M474" s="118"/>
      <c r="N474" s="137"/>
    </row>
    <row r="475" spans="10:14">
      <c r="J475" s="118"/>
      <c r="K475" s="118"/>
      <c r="M475" s="118"/>
      <c r="N475" s="137"/>
    </row>
    <row r="476" spans="10:14">
      <c r="J476" s="118"/>
      <c r="K476" s="118"/>
      <c r="M476" s="118"/>
      <c r="N476" s="137"/>
    </row>
    <row r="477" spans="10:14">
      <c r="J477" s="118"/>
      <c r="K477" s="118"/>
      <c r="M477" s="118"/>
      <c r="N477" s="137"/>
    </row>
    <row r="478" spans="10:14">
      <c r="J478" s="118"/>
      <c r="K478" s="118"/>
      <c r="M478" s="118"/>
      <c r="N478" s="137"/>
    </row>
    <row r="479" spans="10:14">
      <c r="J479" s="118"/>
      <c r="K479" s="118"/>
      <c r="M479" s="118"/>
      <c r="N479" s="137"/>
    </row>
    <row r="480" spans="10:14">
      <c r="J480" s="118"/>
      <c r="K480" s="118"/>
      <c r="M480" s="118"/>
      <c r="N480" s="137"/>
    </row>
    <row r="481" spans="10:14">
      <c r="J481" s="118"/>
      <c r="K481" s="118"/>
      <c r="M481" s="118"/>
      <c r="N481" s="137"/>
    </row>
    <row r="482" spans="10:14">
      <c r="J482" s="118"/>
      <c r="K482" s="118"/>
      <c r="M482" s="118"/>
      <c r="N482" s="137"/>
    </row>
    <row r="483" spans="10:14">
      <c r="J483" s="118"/>
      <c r="K483" s="118"/>
      <c r="M483" s="118"/>
      <c r="N483" s="137"/>
    </row>
    <row r="484" spans="10:14">
      <c r="J484" s="118"/>
      <c r="K484" s="118"/>
      <c r="M484" s="118"/>
      <c r="N484" s="137"/>
    </row>
    <row r="485" spans="10:14">
      <c r="J485" s="118"/>
      <c r="K485" s="118"/>
      <c r="M485" s="118"/>
      <c r="N485" s="137"/>
    </row>
    <row r="486" spans="10:14">
      <c r="J486" s="118"/>
      <c r="K486" s="118"/>
      <c r="M486" s="118"/>
      <c r="N486" s="137"/>
    </row>
    <row r="487" spans="10:14">
      <c r="J487" s="118"/>
      <c r="K487" s="118"/>
      <c r="M487" s="118"/>
      <c r="N487" s="137"/>
    </row>
    <row r="488" spans="10:14">
      <c r="J488" s="118"/>
      <c r="K488" s="118"/>
      <c r="M488" s="118"/>
      <c r="N488" s="137"/>
    </row>
    <row r="489" spans="10:14">
      <c r="J489" s="118"/>
      <c r="K489" s="118"/>
      <c r="M489" s="118"/>
      <c r="N489" s="137"/>
    </row>
    <row r="490" spans="10:14">
      <c r="J490" s="118"/>
      <c r="K490" s="118"/>
      <c r="M490" s="118"/>
      <c r="N490" s="137"/>
    </row>
    <row r="491" spans="10:14">
      <c r="J491" s="118"/>
      <c r="K491" s="118"/>
      <c r="M491" s="118"/>
      <c r="N491" s="137"/>
    </row>
    <row r="492" spans="10:14">
      <c r="J492" s="118"/>
      <c r="K492" s="118"/>
      <c r="M492" s="118"/>
      <c r="N492" s="137"/>
    </row>
    <row r="493" spans="10:14">
      <c r="J493" s="118"/>
      <c r="K493" s="118"/>
      <c r="M493" s="118"/>
      <c r="N493" s="137"/>
    </row>
    <row r="494" spans="10:14">
      <c r="J494" s="118"/>
      <c r="K494" s="118"/>
      <c r="M494" s="118"/>
      <c r="N494" s="137"/>
    </row>
    <row r="495" spans="10:14">
      <c r="J495" s="118"/>
      <c r="K495" s="118"/>
      <c r="M495" s="118"/>
      <c r="N495" s="137"/>
    </row>
    <row r="496" spans="10:14">
      <c r="J496" s="118"/>
      <c r="K496" s="118"/>
      <c r="M496" s="118"/>
      <c r="N496" s="137"/>
    </row>
    <row r="497" spans="10:14">
      <c r="J497" s="118"/>
      <c r="K497" s="118"/>
      <c r="M497" s="118"/>
      <c r="N497" s="137"/>
    </row>
    <row r="498" spans="10:14">
      <c r="J498" s="118"/>
      <c r="K498" s="118"/>
      <c r="M498" s="118"/>
      <c r="N498" s="137"/>
    </row>
    <row r="499" spans="10:14">
      <c r="J499" s="118"/>
      <c r="K499" s="118"/>
      <c r="M499" s="118"/>
      <c r="N499" s="137"/>
    </row>
    <row r="500" spans="10:14">
      <c r="J500" s="118"/>
      <c r="K500" s="118"/>
      <c r="M500" s="118"/>
      <c r="N500" s="137"/>
    </row>
    <row r="501" spans="10:14">
      <c r="M501" s="118"/>
      <c r="N501" s="137"/>
    </row>
    <row r="502" spans="10:14">
      <c r="M502" s="118"/>
      <c r="N502" s="137"/>
    </row>
    <row r="503" spans="10:14">
      <c r="M503" s="118"/>
      <c r="N503" s="137"/>
    </row>
    <row r="504" spans="10:14">
      <c r="M504" s="118"/>
      <c r="N504" s="137"/>
    </row>
    <row r="505" spans="10:14">
      <c r="M505" s="118"/>
      <c r="N505" s="137"/>
    </row>
    <row r="506" spans="10:14">
      <c r="M506" s="118"/>
      <c r="N506" s="137"/>
    </row>
    <row r="507" spans="10:14">
      <c r="M507" s="118"/>
      <c r="N507" s="137"/>
    </row>
    <row r="508" spans="10:14">
      <c r="M508" s="118"/>
      <c r="N508" s="137"/>
    </row>
    <row r="509" spans="10:14">
      <c r="M509" s="118"/>
      <c r="N509" s="137"/>
    </row>
    <row r="510" spans="10:14">
      <c r="M510" s="118"/>
      <c r="N510" s="137"/>
    </row>
    <row r="511" spans="10:14">
      <c r="M511" s="118"/>
      <c r="N511" s="137"/>
    </row>
    <row r="512" spans="10:14">
      <c r="M512" s="118"/>
      <c r="N512" s="137"/>
    </row>
    <row r="513" spans="13:14">
      <c r="M513" s="118"/>
      <c r="N513" s="137"/>
    </row>
    <row r="514" spans="13:14">
      <c r="M514" s="118"/>
      <c r="N514" s="137"/>
    </row>
    <row r="515" spans="13:14">
      <c r="M515" s="118"/>
      <c r="N515" s="137"/>
    </row>
    <row r="516" spans="13:14">
      <c r="M516" s="118"/>
      <c r="N516" s="137"/>
    </row>
    <row r="517" spans="13:14">
      <c r="M517" s="118"/>
      <c r="N517" s="137"/>
    </row>
    <row r="518" spans="13:14">
      <c r="M518" s="118"/>
      <c r="N518" s="137"/>
    </row>
    <row r="519" spans="13:14">
      <c r="M519" s="118"/>
      <c r="N519" s="137"/>
    </row>
    <row r="520" spans="13:14">
      <c r="M520" s="118"/>
      <c r="N520" s="137"/>
    </row>
    <row r="521" spans="13:14">
      <c r="M521" s="118"/>
      <c r="N521" s="137"/>
    </row>
    <row r="522" spans="13:14">
      <c r="M522" s="118"/>
      <c r="N522" s="137"/>
    </row>
    <row r="523" spans="13:14">
      <c r="M523" s="118"/>
      <c r="N523" s="137"/>
    </row>
    <row r="524" spans="13:14">
      <c r="M524" s="118"/>
      <c r="N524" s="137"/>
    </row>
    <row r="525" spans="13:14">
      <c r="M525" s="118"/>
      <c r="N525" s="137"/>
    </row>
    <row r="526" spans="13:14">
      <c r="M526" s="118"/>
      <c r="N526" s="137"/>
    </row>
    <row r="527" spans="13:14">
      <c r="M527" s="118"/>
      <c r="N527" s="137"/>
    </row>
    <row r="528" spans="13:14">
      <c r="M528" s="118"/>
      <c r="N528" s="137"/>
    </row>
    <row r="529" spans="13:14">
      <c r="M529" s="118"/>
      <c r="N529" s="137"/>
    </row>
    <row r="530" spans="13:14">
      <c r="M530" s="118"/>
      <c r="N530" s="137"/>
    </row>
    <row r="531" spans="13:14">
      <c r="M531" s="118"/>
      <c r="N531" s="137"/>
    </row>
    <row r="532" spans="13:14">
      <c r="M532" s="118"/>
      <c r="N532" s="137"/>
    </row>
    <row r="533" spans="13:14">
      <c r="M533" s="118"/>
      <c r="N533" s="137"/>
    </row>
    <row r="534" spans="13:14">
      <c r="M534" s="118"/>
      <c r="N534" s="137"/>
    </row>
    <row r="535" spans="13:14">
      <c r="M535" s="118"/>
      <c r="N535" s="137"/>
    </row>
    <row r="536" spans="13:14">
      <c r="M536" s="118"/>
      <c r="N536" s="137"/>
    </row>
    <row r="537" spans="13:14">
      <c r="M537" s="118"/>
      <c r="N537" s="137"/>
    </row>
    <row r="538" spans="13:14">
      <c r="M538" s="118"/>
      <c r="N538" s="137"/>
    </row>
    <row r="539" spans="13:14">
      <c r="M539" s="118"/>
      <c r="N539" s="137"/>
    </row>
    <row r="540" spans="13:14">
      <c r="M540" s="118"/>
      <c r="N540" s="137"/>
    </row>
    <row r="541" spans="13:14">
      <c r="M541" s="118"/>
      <c r="N541" s="137"/>
    </row>
    <row r="542" spans="13:14">
      <c r="M542" s="118"/>
      <c r="N542" s="137"/>
    </row>
    <row r="543" spans="13:14">
      <c r="M543" s="118"/>
      <c r="N543" s="137"/>
    </row>
    <row r="544" spans="13:14">
      <c r="M544" s="118"/>
      <c r="N544" s="137"/>
    </row>
    <row r="545" spans="13:14">
      <c r="M545" s="118"/>
      <c r="N545" s="137"/>
    </row>
    <row r="546" spans="13:14">
      <c r="M546" s="118"/>
      <c r="N546" s="137"/>
    </row>
    <row r="547" spans="13:14">
      <c r="M547" s="118"/>
      <c r="N547" s="137"/>
    </row>
    <row r="548" spans="13:14">
      <c r="M548" s="118"/>
      <c r="N548" s="137"/>
    </row>
    <row r="549" spans="13:14">
      <c r="M549" s="118"/>
      <c r="N549" s="137"/>
    </row>
    <row r="550" spans="13:14">
      <c r="M550" s="118"/>
      <c r="N550" s="137"/>
    </row>
    <row r="551" spans="13:14">
      <c r="M551" s="118"/>
      <c r="N551" s="137"/>
    </row>
    <row r="552" spans="13:14">
      <c r="M552" s="118"/>
      <c r="N552" s="137"/>
    </row>
    <row r="553" spans="13:14">
      <c r="M553" s="118"/>
      <c r="N553" s="137"/>
    </row>
    <row r="554" spans="13:14">
      <c r="M554" s="118"/>
      <c r="N554" s="137"/>
    </row>
    <row r="555" spans="13:14">
      <c r="M555" s="118"/>
      <c r="N555" s="137"/>
    </row>
    <row r="556" spans="13:14">
      <c r="M556" s="118"/>
      <c r="N556" s="137"/>
    </row>
    <row r="557" spans="13:14">
      <c r="M557" s="118"/>
      <c r="N557" s="137"/>
    </row>
    <row r="558" spans="13:14">
      <c r="M558" s="118"/>
      <c r="N558" s="137"/>
    </row>
    <row r="559" spans="13:14">
      <c r="M559" s="118"/>
      <c r="N559" s="137"/>
    </row>
    <row r="560" spans="13:14">
      <c r="M560" s="118"/>
      <c r="N560" s="137"/>
    </row>
    <row r="561" spans="13:14">
      <c r="M561" s="118"/>
      <c r="N561" s="137"/>
    </row>
    <row r="562" spans="13:14">
      <c r="M562" s="118"/>
      <c r="N562" s="137"/>
    </row>
    <row r="563" spans="13:14">
      <c r="M563" s="118"/>
      <c r="N563" s="137"/>
    </row>
    <row r="564" spans="13:14">
      <c r="M564" s="118"/>
      <c r="N564" s="137"/>
    </row>
    <row r="565" spans="13:14">
      <c r="M565" s="118"/>
      <c r="N565" s="137"/>
    </row>
    <row r="566" spans="13:14">
      <c r="M566" s="118"/>
      <c r="N566" s="137"/>
    </row>
    <row r="567" spans="13:14">
      <c r="M567" s="118"/>
      <c r="N567" s="137"/>
    </row>
    <row r="568" spans="13:14">
      <c r="M568" s="118"/>
      <c r="N568" s="137"/>
    </row>
    <row r="569" spans="13:14">
      <c r="M569" s="118"/>
      <c r="N569" s="137"/>
    </row>
    <row r="570" spans="13:14">
      <c r="M570" s="118"/>
      <c r="N570" s="137"/>
    </row>
    <row r="571" spans="13:14">
      <c r="M571" s="118"/>
      <c r="N571" s="137"/>
    </row>
    <row r="572" spans="13:14">
      <c r="M572" s="118"/>
      <c r="N572" s="137"/>
    </row>
    <row r="573" spans="13:14">
      <c r="M573" s="118"/>
      <c r="N573" s="137"/>
    </row>
    <row r="574" spans="13:14">
      <c r="M574" s="118"/>
      <c r="N574" s="137"/>
    </row>
    <row r="575" spans="13:14">
      <c r="M575" s="118"/>
      <c r="N575" s="137"/>
    </row>
    <row r="576" spans="13:14">
      <c r="M576" s="118"/>
      <c r="N576" s="137"/>
    </row>
    <row r="577" spans="13:14">
      <c r="M577" s="118"/>
      <c r="N577" s="137"/>
    </row>
    <row r="578" spans="13:14">
      <c r="M578" s="118"/>
      <c r="N578" s="137"/>
    </row>
    <row r="579" spans="13:14">
      <c r="M579" s="118"/>
      <c r="N579" s="137"/>
    </row>
    <row r="580" spans="13:14">
      <c r="M580" s="118"/>
      <c r="N580" s="137"/>
    </row>
    <row r="581" spans="13:14">
      <c r="M581" s="118"/>
      <c r="N581" s="137"/>
    </row>
    <row r="582" spans="13:14">
      <c r="M582" s="118"/>
      <c r="N582" s="137"/>
    </row>
    <row r="583" spans="13:14">
      <c r="M583" s="118"/>
      <c r="N583" s="137"/>
    </row>
    <row r="584" spans="13:14">
      <c r="M584" s="118"/>
      <c r="N584" s="137"/>
    </row>
    <row r="585" spans="13:14">
      <c r="M585" s="118"/>
      <c r="N585" s="137"/>
    </row>
    <row r="586" spans="13:14">
      <c r="M586" s="118"/>
      <c r="N586" s="137"/>
    </row>
    <row r="587" spans="13:14">
      <c r="M587" s="118"/>
      <c r="N587" s="137"/>
    </row>
    <row r="588" spans="13:14">
      <c r="M588" s="118"/>
      <c r="N588" s="137"/>
    </row>
    <row r="589" spans="13:14">
      <c r="M589" s="118"/>
      <c r="N589" s="137"/>
    </row>
    <row r="590" spans="13:14">
      <c r="M590" s="118"/>
      <c r="N590" s="137"/>
    </row>
    <row r="591" spans="13:14">
      <c r="M591" s="118"/>
      <c r="N591" s="137"/>
    </row>
    <row r="592" spans="13:14">
      <c r="M592" s="118"/>
      <c r="N592" s="137"/>
    </row>
    <row r="593" spans="13:14">
      <c r="M593" s="118"/>
      <c r="N593" s="137"/>
    </row>
    <row r="594" spans="13:14">
      <c r="M594" s="118"/>
      <c r="N594" s="137"/>
    </row>
    <row r="595" spans="13:14">
      <c r="M595" s="118"/>
      <c r="N595" s="137"/>
    </row>
    <row r="596" spans="13:14">
      <c r="M596" s="118"/>
      <c r="N596" s="137"/>
    </row>
    <row r="597" spans="13:14">
      <c r="M597" s="118"/>
      <c r="N597" s="137"/>
    </row>
    <row r="598" spans="13:14">
      <c r="M598" s="118"/>
      <c r="N598" s="137"/>
    </row>
    <row r="599" spans="13:14">
      <c r="M599" s="118"/>
      <c r="N599" s="137"/>
    </row>
    <row r="600" spans="13:14">
      <c r="M600" s="118"/>
      <c r="N600" s="137"/>
    </row>
    <row r="601" spans="13:14">
      <c r="M601" s="118"/>
      <c r="N601" s="137"/>
    </row>
    <row r="602" spans="13:14">
      <c r="M602" s="118"/>
      <c r="N602" s="137"/>
    </row>
    <row r="603" spans="13:14">
      <c r="M603" s="118"/>
      <c r="N603" s="137"/>
    </row>
    <row r="604" spans="13:14">
      <c r="M604" s="118"/>
      <c r="N604" s="137"/>
    </row>
    <row r="605" spans="13:14">
      <c r="M605" s="118"/>
      <c r="N605" s="137"/>
    </row>
    <row r="606" spans="13:14">
      <c r="M606" s="118"/>
      <c r="N606" s="137"/>
    </row>
    <row r="607" spans="13:14">
      <c r="M607" s="118"/>
      <c r="N607" s="137"/>
    </row>
    <row r="608" spans="13:14">
      <c r="M608" s="118"/>
      <c r="N608" s="137"/>
    </row>
    <row r="609" spans="13:14">
      <c r="M609" s="118"/>
      <c r="N609" s="137"/>
    </row>
    <row r="610" spans="13:14">
      <c r="M610" s="118"/>
      <c r="N610" s="137"/>
    </row>
    <row r="611" spans="13:14">
      <c r="M611" s="118"/>
      <c r="N611" s="137"/>
    </row>
    <row r="612" spans="13:14">
      <c r="M612" s="118"/>
      <c r="N612" s="137"/>
    </row>
    <row r="613" spans="13:14">
      <c r="M613" s="118"/>
      <c r="N613" s="137"/>
    </row>
    <row r="614" spans="13:14">
      <c r="M614" s="118"/>
      <c r="N614" s="137"/>
    </row>
    <row r="615" spans="13:14">
      <c r="M615" s="118"/>
      <c r="N615" s="137"/>
    </row>
    <row r="616" spans="13:14">
      <c r="M616" s="118"/>
      <c r="N616" s="137"/>
    </row>
    <row r="617" spans="13:14">
      <c r="M617" s="118"/>
      <c r="N617" s="137"/>
    </row>
    <row r="618" spans="13:14">
      <c r="M618" s="118"/>
      <c r="N618" s="137"/>
    </row>
    <row r="619" spans="13:14">
      <c r="M619" s="118"/>
      <c r="N619" s="137"/>
    </row>
    <row r="620" spans="13:14">
      <c r="M620" s="118"/>
      <c r="N620" s="137"/>
    </row>
    <row r="621" spans="13:14">
      <c r="M621" s="118"/>
      <c r="N621" s="137"/>
    </row>
    <row r="622" spans="13:14">
      <c r="M622" s="118"/>
      <c r="N622" s="137"/>
    </row>
    <row r="623" spans="13:14">
      <c r="M623" s="118"/>
      <c r="N623" s="137"/>
    </row>
    <row r="624" spans="13:14">
      <c r="M624" s="118"/>
      <c r="N624" s="137"/>
    </row>
    <row r="625" spans="13:14">
      <c r="M625" s="118"/>
      <c r="N625" s="137"/>
    </row>
    <row r="626" spans="13:14">
      <c r="M626" s="118"/>
      <c r="N626" s="137"/>
    </row>
    <row r="627" spans="13:14">
      <c r="M627" s="118"/>
      <c r="N627" s="137"/>
    </row>
    <row r="628" spans="13:14">
      <c r="M628" s="118"/>
      <c r="N628" s="137"/>
    </row>
    <row r="629" spans="13:14">
      <c r="M629" s="118"/>
      <c r="N629" s="137"/>
    </row>
    <row r="630" spans="13:14">
      <c r="M630" s="118"/>
      <c r="N630" s="137"/>
    </row>
    <row r="631" spans="13:14">
      <c r="M631" s="118"/>
      <c r="N631" s="137"/>
    </row>
    <row r="632" spans="13:14">
      <c r="M632" s="118"/>
      <c r="N632" s="137"/>
    </row>
    <row r="633" spans="13:14">
      <c r="M633" s="118"/>
      <c r="N633" s="137"/>
    </row>
    <row r="634" spans="13:14">
      <c r="M634" s="118"/>
      <c r="N634" s="137"/>
    </row>
    <row r="635" spans="13:14">
      <c r="M635" s="118"/>
      <c r="N635" s="137"/>
    </row>
    <row r="636" spans="13:14">
      <c r="M636" s="118"/>
      <c r="N636" s="137"/>
    </row>
    <row r="637" spans="13:14">
      <c r="M637" s="118"/>
      <c r="N637" s="137"/>
    </row>
    <row r="638" spans="13:14">
      <c r="M638" s="118"/>
      <c r="N638" s="137"/>
    </row>
    <row r="639" spans="13:14">
      <c r="M639" s="118"/>
      <c r="N639" s="137"/>
    </row>
    <row r="640" spans="13:14">
      <c r="M640" s="118"/>
      <c r="N640" s="137"/>
    </row>
    <row r="641" spans="13:14">
      <c r="M641" s="118"/>
      <c r="N641" s="137"/>
    </row>
    <row r="642" spans="13:14">
      <c r="M642" s="118"/>
      <c r="N642" s="137"/>
    </row>
    <row r="643" spans="13:14">
      <c r="M643" s="118"/>
      <c r="N643" s="137"/>
    </row>
    <row r="644" spans="13:14">
      <c r="M644" s="118"/>
      <c r="N644" s="137"/>
    </row>
    <row r="645" spans="13:14">
      <c r="M645" s="118"/>
      <c r="N645" s="137"/>
    </row>
    <row r="646" spans="13:14">
      <c r="M646" s="118"/>
      <c r="N646" s="137"/>
    </row>
    <row r="647" spans="13:14">
      <c r="M647" s="118"/>
      <c r="N647" s="137"/>
    </row>
    <row r="648" spans="13:14">
      <c r="M648" s="118"/>
      <c r="N648" s="137"/>
    </row>
    <row r="649" spans="13:14">
      <c r="M649" s="118"/>
      <c r="N649" s="137"/>
    </row>
    <row r="650" spans="13:14">
      <c r="M650" s="118"/>
      <c r="N650" s="137"/>
    </row>
    <row r="651" spans="13:14">
      <c r="M651" s="118"/>
      <c r="N651" s="137"/>
    </row>
    <row r="652" spans="13:14">
      <c r="M652" s="118"/>
      <c r="N652" s="137"/>
    </row>
    <row r="653" spans="13:14">
      <c r="M653" s="118"/>
      <c r="N653" s="137"/>
    </row>
    <row r="654" spans="13:14">
      <c r="M654" s="118"/>
      <c r="N654" s="137"/>
    </row>
    <row r="655" spans="13:14">
      <c r="M655" s="118"/>
      <c r="N655" s="137"/>
    </row>
    <row r="656" spans="13:14">
      <c r="M656" s="118"/>
      <c r="N656" s="137"/>
    </row>
    <row r="657" spans="13:14">
      <c r="M657" s="118"/>
      <c r="N657" s="137"/>
    </row>
    <row r="658" spans="13:14">
      <c r="M658" s="118"/>
      <c r="N658" s="137"/>
    </row>
    <row r="659" spans="13:14">
      <c r="M659" s="118"/>
      <c r="N659" s="137"/>
    </row>
    <row r="660" spans="13:14">
      <c r="M660" s="118"/>
      <c r="N660" s="137"/>
    </row>
    <row r="661" spans="13:14">
      <c r="M661" s="118"/>
      <c r="N661" s="137"/>
    </row>
    <row r="662" spans="13:14">
      <c r="M662" s="118"/>
      <c r="N662" s="137"/>
    </row>
    <row r="663" spans="13:14">
      <c r="M663" s="118"/>
      <c r="N663" s="137"/>
    </row>
    <row r="664" spans="13:14">
      <c r="M664" s="118"/>
      <c r="N664" s="137"/>
    </row>
    <row r="665" spans="13:14">
      <c r="M665" s="118"/>
      <c r="N665" s="137"/>
    </row>
    <row r="666" spans="13:14">
      <c r="M666" s="118"/>
      <c r="N666" s="137"/>
    </row>
    <row r="667" spans="13:14">
      <c r="M667" s="118"/>
      <c r="N667" s="137"/>
    </row>
    <row r="668" spans="13:14">
      <c r="M668" s="118"/>
      <c r="N668" s="137"/>
    </row>
    <row r="669" spans="13:14">
      <c r="M669" s="118"/>
      <c r="N669" s="137"/>
    </row>
    <row r="670" spans="13:14">
      <c r="M670" s="118"/>
      <c r="N670" s="137"/>
    </row>
    <row r="671" spans="13:14">
      <c r="M671" s="118"/>
      <c r="N671" s="137"/>
    </row>
    <row r="672" spans="13:14">
      <c r="M672" s="118"/>
      <c r="N672" s="137"/>
    </row>
    <row r="673" spans="13:14">
      <c r="M673" s="118"/>
      <c r="N673" s="137"/>
    </row>
    <row r="674" spans="13:14">
      <c r="M674" s="118"/>
      <c r="N674" s="137"/>
    </row>
    <row r="675" spans="13:14">
      <c r="M675" s="118"/>
      <c r="N675" s="137"/>
    </row>
    <row r="676" spans="13:14">
      <c r="M676" s="118"/>
      <c r="N676" s="137"/>
    </row>
    <row r="677" spans="13:14">
      <c r="M677" s="118"/>
      <c r="N677" s="137"/>
    </row>
    <row r="678" spans="13:14">
      <c r="M678" s="118"/>
      <c r="N678" s="137"/>
    </row>
    <row r="679" spans="13:14">
      <c r="M679" s="118"/>
      <c r="N679" s="137"/>
    </row>
    <row r="680" spans="13:14">
      <c r="M680" s="118"/>
      <c r="N680" s="137"/>
    </row>
    <row r="681" spans="13:14">
      <c r="M681" s="118"/>
      <c r="N681" s="137"/>
    </row>
    <row r="682" spans="13:14">
      <c r="M682" s="118"/>
      <c r="N682" s="137"/>
    </row>
    <row r="683" spans="13:14">
      <c r="M683" s="118"/>
      <c r="N683" s="137"/>
    </row>
    <row r="684" spans="13:14">
      <c r="M684" s="118"/>
      <c r="N684" s="137"/>
    </row>
    <row r="685" spans="13:14">
      <c r="M685" s="118"/>
      <c r="N685" s="137"/>
    </row>
    <row r="686" spans="13:14">
      <c r="M686" s="118"/>
      <c r="N686" s="137"/>
    </row>
    <row r="687" spans="13:14">
      <c r="M687" s="118"/>
      <c r="N687" s="137"/>
    </row>
    <row r="688" spans="13:14">
      <c r="M688" s="118"/>
      <c r="N688" s="137"/>
    </row>
    <row r="689" spans="13:14">
      <c r="M689" s="118"/>
      <c r="N689" s="137"/>
    </row>
    <row r="690" spans="13:14">
      <c r="M690" s="118"/>
      <c r="N690" s="137"/>
    </row>
    <row r="691" spans="13:14">
      <c r="M691" s="118"/>
      <c r="N691" s="137"/>
    </row>
    <row r="692" spans="13:14">
      <c r="M692" s="118"/>
      <c r="N692" s="137"/>
    </row>
    <row r="693" spans="13:14">
      <c r="M693" s="118"/>
      <c r="N693" s="137"/>
    </row>
    <row r="694" spans="13:14">
      <c r="M694" s="118"/>
      <c r="N694" s="137"/>
    </row>
    <row r="695" spans="13:14">
      <c r="M695" s="118"/>
      <c r="N695" s="137"/>
    </row>
    <row r="696" spans="13:14">
      <c r="M696" s="118"/>
      <c r="N696" s="137"/>
    </row>
    <row r="697" spans="13:14">
      <c r="M697" s="118"/>
      <c r="N697" s="137"/>
    </row>
    <row r="698" spans="13:14">
      <c r="M698" s="118"/>
      <c r="N698" s="137"/>
    </row>
    <row r="699" spans="13:14">
      <c r="M699" s="118"/>
      <c r="N699" s="137"/>
    </row>
    <row r="700" spans="13:14">
      <c r="M700" s="118"/>
      <c r="N700" s="137"/>
    </row>
    <row r="701" spans="13:14">
      <c r="M701" s="118"/>
      <c r="N701" s="137"/>
    </row>
    <row r="702" spans="13:14">
      <c r="M702" s="118"/>
      <c r="N702" s="137"/>
    </row>
    <row r="703" spans="13:14">
      <c r="M703" s="118"/>
      <c r="N703" s="137"/>
    </row>
    <row r="704" spans="13:14">
      <c r="M704" s="118"/>
      <c r="N704" s="137"/>
    </row>
    <row r="705" spans="13:14">
      <c r="M705" s="118"/>
      <c r="N705" s="137"/>
    </row>
    <row r="706" spans="13:14">
      <c r="M706" s="118"/>
      <c r="N706" s="137"/>
    </row>
    <row r="707" spans="13:14">
      <c r="M707" s="118"/>
      <c r="N707" s="137"/>
    </row>
    <row r="708" spans="13:14">
      <c r="M708" s="118"/>
      <c r="N708" s="137"/>
    </row>
    <row r="709" spans="13:14">
      <c r="M709" s="118"/>
      <c r="N709" s="137"/>
    </row>
    <row r="710" spans="13:14">
      <c r="M710" s="118"/>
      <c r="N710" s="137"/>
    </row>
    <row r="711" spans="13:14">
      <c r="M711" s="118"/>
      <c r="N711" s="137"/>
    </row>
    <row r="712" spans="13:14">
      <c r="M712" s="118"/>
      <c r="N712" s="137"/>
    </row>
    <row r="713" spans="13:14">
      <c r="M713" s="118"/>
      <c r="N713" s="137"/>
    </row>
    <row r="714" spans="13:14">
      <c r="M714" s="118"/>
      <c r="N714" s="137"/>
    </row>
    <row r="715" spans="13:14">
      <c r="M715" s="118"/>
      <c r="N715" s="137"/>
    </row>
    <row r="716" spans="13:14">
      <c r="M716" s="118"/>
      <c r="N716" s="137"/>
    </row>
    <row r="717" spans="13:14">
      <c r="M717" s="118"/>
      <c r="N717" s="137"/>
    </row>
    <row r="718" spans="13:14">
      <c r="M718" s="118"/>
      <c r="N718" s="137"/>
    </row>
    <row r="719" spans="13:14">
      <c r="M719" s="118"/>
      <c r="N719" s="137"/>
    </row>
    <row r="720" spans="13:14">
      <c r="M720" s="118"/>
      <c r="N720" s="137"/>
    </row>
    <row r="721" spans="13:14">
      <c r="M721" s="118"/>
      <c r="N721" s="137"/>
    </row>
    <row r="722" spans="13:14">
      <c r="M722" s="118"/>
      <c r="N722" s="137"/>
    </row>
    <row r="723" spans="13:14">
      <c r="M723" s="118"/>
      <c r="N723" s="137"/>
    </row>
    <row r="724" spans="13:14">
      <c r="M724" s="118"/>
      <c r="N724" s="137"/>
    </row>
    <row r="725" spans="13:14">
      <c r="M725" s="118"/>
      <c r="N725" s="137"/>
    </row>
    <row r="726" spans="13:14">
      <c r="M726" s="118"/>
      <c r="N726" s="137"/>
    </row>
    <row r="727" spans="13:14">
      <c r="M727" s="118"/>
      <c r="N727" s="137"/>
    </row>
    <row r="728" spans="13:14">
      <c r="M728" s="118"/>
      <c r="N728" s="137"/>
    </row>
    <row r="729" spans="13:14">
      <c r="M729" s="118"/>
      <c r="N729" s="137"/>
    </row>
    <row r="730" spans="13:14">
      <c r="M730" s="118"/>
      <c r="N730" s="137"/>
    </row>
    <row r="731" spans="13:14">
      <c r="M731" s="118"/>
      <c r="N731" s="137"/>
    </row>
    <row r="732" spans="13:14">
      <c r="M732" s="118"/>
      <c r="N732" s="137"/>
    </row>
    <row r="733" spans="13:14">
      <c r="M733" s="118"/>
      <c r="N733" s="137"/>
    </row>
    <row r="734" spans="13:14">
      <c r="M734" s="118"/>
      <c r="N734" s="137"/>
    </row>
    <row r="735" spans="13:14">
      <c r="M735" s="118"/>
      <c r="N735" s="137"/>
    </row>
    <row r="736" spans="13:14">
      <c r="M736" s="118"/>
      <c r="N736" s="137"/>
    </row>
    <row r="737" spans="13:14">
      <c r="M737" s="118"/>
      <c r="N737" s="137"/>
    </row>
    <row r="738" spans="13:14">
      <c r="M738" s="118"/>
      <c r="N738" s="137"/>
    </row>
    <row r="739" spans="13:14">
      <c r="M739" s="118"/>
      <c r="N739" s="137"/>
    </row>
    <row r="740" spans="13:14">
      <c r="M740" s="118"/>
      <c r="N740" s="137"/>
    </row>
    <row r="741" spans="13:14">
      <c r="M741" s="118"/>
      <c r="N741" s="137"/>
    </row>
    <row r="742" spans="13:14">
      <c r="M742" s="118"/>
      <c r="N742" s="137"/>
    </row>
    <row r="743" spans="13:14">
      <c r="M743" s="118"/>
      <c r="N743" s="137"/>
    </row>
    <row r="744" spans="13:14">
      <c r="M744" s="118"/>
      <c r="N744" s="137"/>
    </row>
    <row r="745" spans="13:14">
      <c r="M745" s="118"/>
      <c r="N745" s="137"/>
    </row>
    <row r="746" spans="13:14">
      <c r="M746" s="118"/>
    </row>
    <row r="747" spans="13:14">
      <c r="M747" s="118"/>
    </row>
    <row r="748" spans="13:14">
      <c r="M748" s="118"/>
    </row>
    <row r="749" spans="13:14">
      <c r="M749" s="118"/>
    </row>
    <row r="750" spans="13:14">
      <c r="M750" s="118"/>
    </row>
    <row r="751" spans="13:14">
      <c r="M751" s="118"/>
    </row>
    <row r="752" spans="13:14">
      <c r="M752" s="118"/>
    </row>
    <row r="753" spans="13:13">
      <c r="M753" s="118"/>
    </row>
    <row r="754" spans="13:13">
      <c r="M754" s="118"/>
    </row>
    <row r="755" spans="13:13">
      <c r="M755" s="118"/>
    </row>
    <row r="756" spans="13:13">
      <c r="M756" s="118"/>
    </row>
    <row r="757" spans="13:13">
      <c r="M757" s="118"/>
    </row>
    <row r="758" spans="13:13">
      <c r="M758" s="118"/>
    </row>
  </sheetData>
  <mergeCells count="22">
    <mergeCell ref="K113:M113"/>
    <mergeCell ref="B2:M2"/>
    <mergeCell ref="B3:M3"/>
    <mergeCell ref="B4:M4"/>
    <mergeCell ref="P1:U1"/>
    <mergeCell ref="P2:U20"/>
    <mergeCell ref="B35:M35"/>
    <mergeCell ref="P21:U142"/>
    <mergeCell ref="B36:M36"/>
    <mergeCell ref="B37:M37"/>
    <mergeCell ref="B76:M76"/>
    <mergeCell ref="B77:M77"/>
    <mergeCell ref="B78:M78"/>
    <mergeCell ref="K40:M40"/>
    <mergeCell ref="B89:C89"/>
    <mergeCell ref="K122:M122"/>
    <mergeCell ref="B85:C85"/>
    <mergeCell ref="K94:M94"/>
    <mergeCell ref="K105:M105"/>
    <mergeCell ref="K120:M120"/>
    <mergeCell ref="K121:M121"/>
    <mergeCell ref="K119:M119"/>
  </mergeCells>
  <phoneticPr fontId="10" type="noConversion"/>
  <pageMargins left="0.75" right="0.75" top="1" bottom="1" header="0.5" footer="0.5"/>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43"/>
  <sheetViews>
    <sheetView workbookViewId="0">
      <selection activeCell="A21" sqref="A21"/>
    </sheetView>
  </sheetViews>
  <sheetFormatPr defaultRowHeight="12.75"/>
  <cols>
    <col min="1" max="1" width="3" customWidth="1"/>
    <col min="2" max="2" width="35.7109375" customWidth="1"/>
    <col min="3" max="3" width="52.28515625" customWidth="1"/>
    <col min="4" max="7" width="13.7109375" style="106" customWidth="1"/>
  </cols>
  <sheetData>
    <row r="1" spans="1:15" ht="16.5">
      <c r="A1" s="19"/>
      <c r="B1" s="19"/>
      <c r="C1" s="19"/>
      <c r="D1" s="92"/>
      <c r="E1" s="92"/>
      <c r="F1" s="92"/>
      <c r="G1" s="93"/>
      <c r="H1" s="19"/>
      <c r="I1" s="19"/>
      <c r="J1" s="417" t="s">
        <v>0</v>
      </c>
      <c r="K1" s="418"/>
      <c r="L1" s="418"/>
      <c r="M1" s="418"/>
      <c r="N1" s="418"/>
      <c r="O1" s="418"/>
    </row>
    <row r="2" spans="1:15" ht="16.5">
      <c r="A2" s="19"/>
      <c r="B2" s="425" t="str">
        <f>+'Financial Statements'!B2:G2</f>
        <v>Power Assets</v>
      </c>
      <c r="C2" s="426"/>
      <c r="D2" s="426"/>
      <c r="E2" s="426"/>
      <c r="F2" s="426"/>
      <c r="G2" s="426"/>
      <c r="H2" s="19"/>
      <c r="I2" s="19"/>
      <c r="J2" s="431" t="s">
        <v>138</v>
      </c>
      <c r="K2" s="418"/>
      <c r="L2" s="418"/>
      <c r="M2" s="418"/>
      <c r="N2" s="418"/>
      <c r="O2" s="418"/>
    </row>
    <row r="3" spans="1:15" ht="16.5">
      <c r="A3" s="19"/>
      <c r="B3" s="427" t="s">
        <v>139</v>
      </c>
      <c r="C3" s="428"/>
      <c r="D3" s="428"/>
      <c r="E3" s="428"/>
      <c r="F3" s="428"/>
      <c r="G3" s="428"/>
      <c r="H3" s="19"/>
      <c r="I3" s="19"/>
      <c r="J3" s="420"/>
      <c r="K3" s="418"/>
      <c r="L3" s="418"/>
      <c r="M3" s="418"/>
      <c r="N3" s="418"/>
      <c r="O3" s="418"/>
    </row>
    <row r="4" spans="1:15" ht="16.5" thickBot="1">
      <c r="A4" s="19"/>
      <c r="B4" s="429" t="str">
        <f>+'Financial Statements'!B4:G4</f>
        <v>as at 31 December</v>
      </c>
      <c r="C4" s="430"/>
      <c r="D4" s="430"/>
      <c r="E4" s="430"/>
      <c r="F4" s="430"/>
      <c r="G4" s="430"/>
      <c r="H4" s="19"/>
      <c r="I4" s="19"/>
      <c r="J4" s="420"/>
      <c r="K4" s="418"/>
      <c r="L4" s="418"/>
      <c r="M4" s="418"/>
      <c r="N4" s="418"/>
      <c r="O4" s="418"/>
    </row>
    <row r="5" spans="1:15" ht="15">
      <c r="A5" s="19"/>
      <c r="B5" s="20"/>
      <c r="C5" s="21"/>
      <c r="D5" s="139">
        <f>+'Financial Statements'!D5</f>
        <v>2018</v>
      </c>
      <c r="E5" s="139">
        <f>+'Financial Statements'!E5</f>
        <v>2017</v>
      </c>
      <c r="F5" s="139">
        <f>+'Financial Statements'!F5</f>
        <v>2016</v>
      </c>
      <c r="G5" s="139">
        <f>+'Financial Statements'!G5</f>
        <v>2015</v>
      </c>
      <c r="H5" s="19"/>
      <c r="I5" s="19"/>
      <c r="J5" s="420"/>
      <c r="K5" s="418"/>
      <c r="L5" s="418"/>
      <c r="M5" s="418"/>
      <c r="N5" s="418"/>
      <c r="O5" s="418"/>
    </row>
    <row r="6" spans="1:15" ht="15">
      <c r="A6" s="19"/>
      <c r="B6" s="22" t="s">
        <v>140</v>
      </c>
      <c r="C6" s="23"/>
      <c r="D6" s="94"/>
      <c r="E6" s="94"/>
      <c r="F6" s="94"/>
      <c r="G6" s="94"/>
      <c r="H6" s="19"/>
      <c r="I6" s="19"/>
      <c r="J6" s="420"/>
      <c r="K6" s="418"/>
      <c r="L6" s="418"/>
      <c r="M6" s="418"/>
      <c r="N6" s="418"/>
      <c r="O6" s="418"/>
    </row>
    <row r="7" spans="1:15" ht="15" hidden="1">
      <c r="A7" s="19"/>
      <c r="B7" s="24" t="s">
        <v>141</v>
      </c>
      <c r="C7" s="25" t="s">
        <v>142</v>
      </c>
      <c r="D7" s="91"/>
      <c r="E7" s="91"/>
      <c r="F7" s="91"/>
      <c r="G7" s="90">
        <v>0.19260000000000002</v>
      </c>
      <c r="H7" s="19"/>
      <c r="I7" s="19"/>
      <c r="J7" s="420"/>
      <c r="K7" s="418"/>
      <c r="L7" s="418"/>
      <c r="M7" s="418"/>
      <c r="N7" s="418"/>
      <c r="O7" s="418"/>
    </row>
    <row r="8" spans="1:15" ht="15">
      <c r="A8" s="19"/>
      <c r="B8" s="20" t="s">
        <v>143</v>
      </c>
      <c r="C8" s="26" t="s">
        <v>144</v>
      </c>
      <c r="D8" s="124" t="s">
        <v>111</v>
      </c>
      <c r="E8" s="124"/>
      <c r="F8" s="124"/>
      <c r="G8" s="125"/>
      <c r="H8" s="19"/>
      <c r="I8" s="19"/>
      <c r="J8" s="420"/>
      <c r="K8" s="418"/>
      <c r="L8" s="418"/>
      <c r="M8" s="418"/>
      <c r="N8" s="418"/>
      <c r="O8" s="418"/>
    </row>
    <row r="9" spans="1:15" ht="15">
      <c r="A9" s="19"/>
      <c r="B9" s="24" t="s">
        <v>145</v>
      </c>
      <c r="C9" s="25" t="s">
        <v>146</v>
      </c>
      <c r="D9" s="126"/>
      <c r="E9" s="126"/>
      <c r="F9" s="126"/>
      <c r="G9" s="127" t="s">
        <v>111</v>
      </c>
      <c r="H9" s="19"/>
      <c r="I9" s="19"/>
      <c r="J9" s="420"/>
      <c r="K9" s="418"/>
      <c r="L9" s="418"/>
      <c r="M9" s="418"/>
      <c r="N9" s="418"/>
      <c r="O9" s="418"/>
    </row>
    <row r="10" spans="1:15" ht="15">
      <c r="A10" s="19"/>
      <c r="B10" s="20"/>
      <c r="C10" s="21"/>
      <c r="D10" s="97"/>
      <c r="E10" s="97"/>
      <c r="F10" s="97"/>
      <c r="G10" s="96"/>
      <c r="H10" s="19"/>
      <c r="I10" s="19"/>
      <c r="J10" s="420"/>
      <c r="K10" s="418"/>
      <c r="L10" s="418"/>
      <c r="M10" s="418"/>
      <c r="N10" s="418"/>
      <c r="O10" s="418"/>
    </row>
    <row r="11" spans="1:15" ht="15">
      <c r="A11" s="19"/>
      <c r="B11" s="22" t="s">
        <v>147</v>
      </c>
      <c r="C11" s="23"/>
      <c r="D11" s="94"/>
      <c r="E11" s="94"/>
      <c r="F11" s="94"/>
      <c r="G11" s="94"/>
      <c r="H11" s="19"/>
      <c r="I11" s="19"/>
      <c r="J11" s="420"/>
      <c r="K11" s="418"/>
      <c r="L11" s="418"/>
      <c r="M11" s="418"/>
      <c r="N11" s="418"/>
      <c r="O11" s="418"/>
    </row>
    <row r="12" spans="1:15" ht="15" hidden="1">
      <c r="A12" s="19"/>
      <c r="B12" s="24" t="s">
        <v>148</v>
      </c>
      <c r="C12" s="25" t="s">
        <v>149</v>
      </c>
      <c r="D12" s="91"/>
      <c r="E12" s="91"/>
      <c r="F12" s="91"/>
      <c r="G12" s="90">
        <v>1.8919999999999999</v>
      </c>
      <c r="H12" s="19"/>
      <c r="I12" s="19"/>
      <c r="J12" s="420"/>
      <c r="K12" s="418"/>
      <c r="L12" s="418"/>
      <c r="M12" s="418"/>
      <c r="N12" s="418"/>
      <c r="O12" s="418"/>
    </row>
    <row r="13" spans="1:15" ht="15">
      <c r="A13" s="19"/>
      <c r="B13" s="20" t="s">
        <v>150</v>
      </c>
      <c r="C13" s="26" t="s">
        <v>151</v>
      </c>
      <c r="D13" s="95"/>
      <c r="E13" s="95"/>
      <c r="F13" s="95"/>
      <c r="G13" s="96"/>
      <c r="H13" s="19"/>
      <c r="I13" s="19"/>
      <c r="J13" s="420"/>
      <c r="K13" s="418"/>
      <c r="L13" s="418"/>
      <c r="M13" s="418"/>
      <c r="N13" s="418"/>
      <c r="O13" s="418"/>
    </row>
    <row r="14" spans="1:15" ht="15">
      <c r="A14" s="19"/>
      <c r="B14" s="88" t="s">
        <v>152</v>
      </c>
      <c r="C14" s="89" t="s">
        <v>153</v>
      </c>
      <c r="D14" s="122"/>
      <c r="E14" s="122" t="s">
        <v>111</v>
      </c>
      <c r="F14" s="122"/>
      <c r="G14" s="123" t="s">
        <v>111</v>
      </c>
      <c r="H14" s="19"/>
      <c r="I14" s="19"/>
      <c r="J14" s="420"/>
      <c r="K14" s="418"/>
      <c r="L14" s="418"/>
      <c r="M14" s="418"/>
      <c r="N14" s="418"/>
      <c r="O14" s="418"/>
    </row>
    <row r="15" spans="1:15" ht="15" hidden="1">
      <c r="A15" s="19"/>
      <c r="B15" s="27" t="s">
        <v>154</v>
      </c>
      <c r="C15" s="26" t="s">
        <v>155</v>
      </c>
      <c r="D15" s="95"/>
      <c r="E15" s="95"/>
      <c r="F15" s="95"/>
      <c r="G15" s="96"/>
      <c r="H15" s="19"/>
      <c r="I15" s="19"/>
      <c r="J15" s="420"/>
      <c r="K15" s="418"/>
      <c r="L15" s="418"/>
      <c r="M15" s="418"/>
      <c r="N15" s="418"/>
      <c r="O15" s="418"/>
    </row>
    <row r="16" spans="1:15" ht="15" hidden="1">
      <c r="A16" s="19"/>
      <c r="B16" s="24" t="s">
        <v>156</v>
      </c>
      <c r="C16" s="25" t="s">
        <v>157</v>
      </c>
      <c r="D16" s="91"/>
      <c r="E16" s="91"/>
      <c r="F16" s="91"/>
      <c r="G16" s="90"/>
      <c r="H16" s="19"/>
      <c r="I16" s="19"/>
      <c r="J16" s="420"/>
      <c r="K16" s="418"/>
      <c r="L16" s="418"/>
      <c r="M16" s="418"/>
      <c r="N16" s="418"/>
      <c r="O16" s="418"/>
    </row>
    <row r="17" spans="1:15" ht="15">
      <c r="A17" s="19"/>
      <c r="B17" s="28"/>
      <c r="C17" s="29" t="s">
        <v>111</v>
      </c>
      <c r="D17" s="98"/>
      <c r="E17" s="98"/>
      <c r="F17" s="98"/>
      <c r="G17" s="99"/>
      <c r="H17" s="19"/>
      <c r="I17" s="19"/>
      <c r="J17" s="420"/>
      <c r="K17" s="418"/>
      <c r="L17" s="418"/>
      <c r="M17" s="418"/>
      <c r="N17" s="418"/>
      <c r="O17" s="418"/>
    </row>
    <row r="18" spans="1:15" ht="15">
      <c r="A18" s="19"/>
      <c r="B18" s="22" t="s">
        <v>158</v>
      </c>
      <c r="C18" s="23" t="s">
        <v>111</v>
      </c>
      <c r="D18" s="94"/>
      <c r="E18" s="94"/>
      <c r="F18" s="94"/>
      <c r="G18" s="94"/>
      <c r="H18" s="19"/>
      <c r="I18" s="19"/>
      <c r="J18" s="420"/>
      <c r="K18" s="418"/>
      <c r="L18" s="418"/>
      <c r="M18" s="418"/>
      <c r="N18" s="418"/>
      <c r="O18" s="418"/>
    </row>
    <row r="19" spans="1:15" ht="16.5">
      <c r="A19" s="19"/>
      <c r="B19" s="24" t="s">
        <v>159</v>
      </c>
      <c r="C19" s="25" t="s">
        <v>160</v>
      </c>
      <c r="D19" s="122" t="s">
        <v>111</v>
      </c>
      <c r="E19" s="122" t="s">
        <v>111</v>
      </c>
      <c r="F19" s="122"/>
      <c r="G19" s="123" t="s">
        <v>111</v>
      </c>
      <c r="H19" s="19"/>
      <c r="I19" s="19"/>
      <c r="J19" s="417" t="s">
        <v>22</v>
      </c>
      <c r="K19" s="418"/>
      <c r="L19" s="418"/>
      <c r="M19" s="418"/>
      <c r="N19" s="418"/>
      <c r="O19" s="418"/>
    </row>
    <row r="20" spans="1:15" ht="15" hidden="1">
      <c r="A20" s="19"/>
      <c r="B20" s="27" t="s">
        <v>161</v>
      </c>
      <c r="C20" s="26" t="s">
        <v>162</v>
      </c>
      <c r="D20" s="95"/>
      <c r="E20" s="95"/>
      <c r="F20" s="95"/>
      <c r="G20" s="96">
        <v>8.9999999999999993E-3</v>
      </c>
      <c r="H20" s="19"/>
      <c r="I20" s="19"/>
      <c r="J20" s="419" t="s">
        <v>163</v>
      </c>
      <c r="K20" s="418"/>
      <c r="L20" s="418"/>
      <c r="M20" s="418"/>
      <c r="N20" s="418"/>
      <c r="O20" s="418"/>
    </row>
    <row r="21" spans="1:15" ht="15" hidden="1">
      <c r="A21" s="19"/>
      <c r="B21" s="24" t="s">
        <v>164</v>
      </c>
      <c r="C21" s="25" t="s">
        <v>165</v>
      </c>
      <c r="D21" s="91"/>
      <c r="E21" s="91"/>
      <c r="F21" s="91"/>
      <c r="G21" s="90"/>
      <c r="H21" s="19"/>
      <c r="I21" s="19"/>
      <c r="J21" s="420"/>
      <c r="K21" s="418"/>
      <c r="L21" s="418"/>
      <c r="M21" s="418"/>
      <c r="N21" s="418"/>
      <c r="O21" s="418"/>
    </row>
    <row r="22" spans="1:15" ht="15">
      <c r="A22" s="19"/>
      <c r="B22" s="28"/>
      <c r="C22" s="29"/>
      <c r="D22" s="98"/>
      <c r="E22" s="98"/>
      <c r="F22" s="98"/>
      <c r="G22" s="99"/>
      <c r="H22" s="19"/>
      <c r="I22" s="19"/>
      <c r="J22" s="420"/>
      <c r="K22" s="418"/>
      <c r="L22" s="418"/>
      <c r="M22" s="418"/>
      <c r="N22" s="418"/>
      <c r="O22" s="418"/>
    </row>
    <row r="23" spans="1:15" ht="15">
      <c r="A23" s="19"/>
      <c r="B23" s="22" t="s">
        <v>166</v>
      </c>
      <c r="C23" s="23"/>
      <c r="D23" s="94"/>
      <c r="E23" s="94"/>
      <c r="F23" s="94"/>
      <c r="G23" s="94"/>
      <c r="H23" s="19"/>
      <c r="I23" s="19"/>
      <c r="J23" s="420"/>
      <c r="K23" s="418"/>
      <c r="L23" s="418"/>
      <c r="M23" s="418"/>
      <c r="N23" s="418"/>
      <c r="O23" s="418"/>
    </row>
    <row r="24" spans="1:15" ht="15">
      <c r="A24" s="19"/>
      <c r="B24" s="24" t="s">
        <v>167</v>
      </c>
      <c r="C24" s="25" t="s">
        <v>168</v>
      </c>
      <c r="D24" s="126" t="s">
        <v>111</v>
      </c>
      <c r="E24" s="126"/>
      <c r="F24" s="126"/>
      <c r="G24" s="127" t="s">
        <v>111</v>
      </c>
      <c r="H24" s="19"/>
      <c r="I24" s="19"/>
      <c r="J24" s="420"/>
      <c r="K24" s="418"/>
      <c r="L24" s="418"/>
      <c r="M24" s="418"/>
      <c r="N24" s="418"/>
      <c r="O24" s="418"/>
    </row>
    <row r="25" spans="1:15" ht="15">
      <c r="A25" s="19"/>
      <c r="B25" s="20" t="s">
        <v>169</v>
      </c>
      <c r="C25" s="26" t="s">
        <v>170</v>
      </c>
      <c r="D25" s="124"/>
      <c r="E25" s="124"/>
      <c r="F25" s="124"/>
      <c r="G25" s="125" t="s">
        <v>111</v>
      </c>
      <c r="H25" s="19"/>
      <c r="I25" s="19"/>
      <c r="J25" s="420"/>
      <c r="K25" s="418"/>
      <c r="L25" s="418"/>
      <c r="M25" s="418"/>
      <c r="N25" s="418"/>
      <c r="O25" s="418"/>
    </row>
    <row r="26" spans="1:15" ht="15" hidden="1">
      <c r="A26" s="19"/>
      <c r="B26" s="24" t="s">
        <v>171</v>
      </c>
      <c r="C26" s="25" t="s">
        <v>172</v>
      </c>
      <c r="D26" s="91"/>
      <c r="E26" s="91"/>
      <c r="F26" s="91"/>
      <c r="G26" s="90"/>
      <c r="H26" s="19"/>
      <c r="I26" s="19"/>
      <c r="J26" s="420"/>
      <c r="K26" s="418"/>
      <c r="L26" s="418"/>
      <c r="M26" s="418"/>
      <c r="N26" s="418"/>
      <c r="O26" s="418"/>
    </row>
    <row r="27" spans="1:15" ht="15">
      <c r="A27" s="19"/>
      <c r="B27" s="28"/>
      <c r="C27" s="29"/>
      <c r="D27" s="98"/>
      <c r="E27" s="98"/>
      <c r="F27" s="98"/>
      <c r="G27" s="99"/>
      <c r="H27" s="19"/>
      <c r="I27" s="19"/>
      <c r="J27" s="420"/>
      <c r="K27" s="418"/>
      <c r="L27" s="418"/>
      <c r="M27" s="418"/>
      <c r="N27" s="418"/>
      <c r="O27" s="418"/>
    </row>
    <row r="28" spans="1:15" ht="15">
      <c r="A28" s="19"/>
      <c r="B28" s="22" t="s">
        <v>173</v>
      </c>
      <c r="C28" s="23"/>
      <c r="D28" s="94"/>
      <c r="E28" s="94"/>
      <c r="F28" s="94"/>
      <c r="G28" s="94"/>
      <c r="H28" s="19"/>
      <c r="I28" s="19"/>
      <c r="J28" s="420"/>
      <c r="K28" s="418"/>
      <c r="L28" s="418"/>
      <c r="M28" s="418"/>
      <c r="N28" s="418"/>
      <c r="O28" s="418"/>
    </row>
    <row r="29" spans="1:15" ht="15">
      <c r="A29" s="19"/>
      <c r="B29" s="24" t="s">
        <v>174</v>
      </c>
      <c r="C29" s="25" t="s">
        <v>175</v>
      </c>
      <c r="D29" s="122" t="s">
        <v>111</v>
      </c>
      <c r="E29" s="122"/>
      <c r="F29" s="122"/>
      <c r="G29" s="123" t="s">
        <v>111</v>
      </c>
      <c r="H29" s="19"/>
      <c r="I29" s="19"/>
      <c r="J29" s="420"/>
      <c r="K29" s="418"/>
      <c r="L29" s="418"/>
      <c r="M29" s="418"/>
      <c r="N29" s="418"/>
      <c r="O29" s="418"/>
    </row>
    <row r="30" spans="1:15" ht="15">
      <c r="A30" s="19"/>
      <c r="B30" s="20" t="s">
        <v>176</v>
      </c>
      <c r="C30" s="26" t="s">
        <v>177</v>
      </c>
      <c r="D30" s="130"/>
      <c r="E30" s="130"/>
      <c r="F30" s="130"/>
      <c r="G30" s="131"/>
      <c r="H30" s="19"/>
      <c r="I30" s="19"/>
      <c r="J30" s="420"/>
      <c r="K30" s="418"/>
      <c r="L30" s="418"/>
      <c r="M30" s="418"/>
      <c r="N30" s="418"/>
      <c r="O30" s="418"/>
    </row>
    <row r="31" spans="1:15" ht="15" hidden="1">
      <c r="A31" s="19"/>
      <c r="B31" s="24" t="s">
        <v>178</v>
      </c>
      <c r="C31" s="25" t="s">
        <v>179</v>
      </c>
      <c r="D31" s="122"/>
      <c r="E31" s="122"/>
      <c r="F31" s="122"/>
      <c r="G31" s="123"/>
      <c r="H31" s="19"/>
      <c r="I31" s="19"/>
      <c r="J31" s="420"/>
      <c r="K31" s="418"/>
      <c r="L31" s="418"/>
      <c r="M31" s="418"/>
      <c r="N31" s="418"/>
      <c r="O31" s="418"/>
    </row>
    <row r="32" spans="1:15" ht="15">
      <c r="A32" s="19"/>
      <c r="B32" s="107" t="s">
        <v>180</v>
      </c>
      <c r="C32" s="108" t="s">
        <v>181</v>
      </c>
      <c r="D32" s="132" t="s">
        <v>111</v>
      </c>
      <c r="E32" s="132"/>
      <c r="F32" s="132"/>
      <c r="G32" s="133" t="s">
        <v>111</v>
      </c>
      <c r="H32" s="19"/>
      <c r="I32" s="19"/>
      <c r="J32" s="420"/>
      <c r="K32" s="418"/>
      <c r="L32" s="418"/>
      <c r="M32" s="418"/>
      <c r="N32" s="418"/>
      <c r="O32" s="418"/>
    </row>
    <row r="33" spans="1:15" ht="15" hidden="1">
      <c r="A33" s="19"/>
      <c r="B33" s="24" t="s">
        <v>182</v>
      </c>
      <c r="C33" s="25" t="s">
        <v>183</v>
      </c>
      <c r="D33" s="91"/>
      <c r="E33" s="91"/>
      <c r="F33" s="91"/>
      <c r="G33" s="90"/>
      <c r="H33" s="19"/>
      <c r="I33" s="19"/>
      <c r="J33" s="420"/>
      <c r="K33" s="418"/>
      <c r="L33" s="418"/>
      <c r="M33" s="418"/>
      <c r="N33" s="418"/>
      <c r="O33" s="418"/>
    </row>
    <row r="34" spans="1:15" ht="15" hidden="1">
      <c r="A34" s="19"/>
      <c r="B34" s="20" t="s">
        <v>184</v>
      </c>
      <c r="C34" s="26" t="s">
        <v>185</v>
      </c>
      <c r="D34" s="95"/>
      <c r="E34" s="95"/>
      <c r="F34" s="95"/>
      <c r="G34" s="96">
        <v>5.1999999999999998E-2</v>
      </c>
      <c r="H34" s="19"/>
      <c r="I34" s="19"/>
      <c r="J34" s="420"/>
      <c r="K34" s="418"/>
      <c r="L34" s="418"/>
      <c r="M34" s="418"/>
      <c r="N34" s="418"/>
      <c r="O34" s="418"/>
    </row>
    <row r="35" spans="1:15" ht="15">
      <c r="A35" s="19"/>
      <c r="B35" s="20"/>
      <c r="C35" s="26"/>
      <c r="D35" s="95"/>
      <c r="E35" s="95"/>
      <c r="F35" s="95"/>
      <c r="G35" s="96"/>
      <c r="H35" s="19"/>
      <c r="I35" s="19"/>
      <c r="J35" s="420"/>
      <c r="K35" s="418"/>
      <c r="L35" s="418"/>
      <c r="M35" s="418"/>
      <c r="N35" s="418"/>
      <c r="O35" s="418"/>
    </row>
    <row r="36" spans="1:15" ht="15">
      <c r="A36" s="19"/>
      <c r="B36" s="22" t="s">
        <v>186</v>
      </c>
      <c r="C36" s="23"/>
      <c r="D36" s="94"/>
      <c r="E36" s="94"/>
      <c r="F36" s="94"/>
      <c r="G36" s="94"/>
      <c r="H36" s="19"/>
      <c r="I36" s="19"/>
      <c r="J36" s="420"/>
      <c r="K36" s="418"/>
      <c r="L36" s="418"/>
      <c r="M36" s="418"/>
      <c r="N36" s="418"/>
      <c r="O36" s="418"/>
    </row>
    <row r="37" spans="1:15" ht="15" hidden="1">
      <c r="A37" s="19"/>
      <c r="B37" s="24" t="s">
        <v>187</v>
      </c>
      <c r="C37" s="25" t="s">
        <v>188</v>
      </c>
      <c r="D37" s="91"/>
      <c r="E37" s="91"/>
      <c r="F37" s="91"/>
      <c r="G37" s="91" t="s">
        <v>111</v>
      </c>
      <c r="H37" s="19"/>
      <c r="I37" s="19"/>
      <c r="J37" s="420"/>
      <c r="K37" s="418"/>
      <c r="L37" s="418"/>
      <c r="M37" s="418"/>
      <c r="N37" s="418"/>
      <c r="O37" s="418"/>
    </row>
    <row r="38" spans="1:15" ht="15">
      <c r="A38" s="19"/>
      <c r="B38" s="20" t="s">
        <v>189</v>
      </c>
      <c r="C38" s="26" t="s">
        <v>190</v>
      </c>
      <c r="D38" s="95"/>
      <c r="E38" s="95"/>
      <c r="F38" s="95"/>
      <c r="G38" s="95" t="s">
        <v>111</v>
      </c>
      <c r="H38" s="19"/>
      <c r="I38" s="19"/>
      <c r="J38" s="420"/>
      <c r="K38" s="418"/>
      <c r="L38" s="418"/>
      <c r="M38" s="418"/>
      <c r="N38" s="418"/>
      <c r="O38" s="418"/>
    </row>
    <row r="39" spans="1:15" ht="15">
      <c r="A39" s="19"/>
      <c r="B39" s="24" t="s">
        <v>191</v>
      </c>
      <c r="C39" s="25" t="s">
        <v>192</v>
      </c>
      <c r="D39" s="91"/>
      <c r="E39" s="91"/>
      <c r="F39" s="91"/>
      <c r="G39" s="90"/>
      <c r="H39" s="19"/>
      <c r="I39" s="19"/>
      <c r="J39" s="420"/>
      <c r="K39" s="418"/>
      <c r="L39" s="418"/>
      <c r="M39" s="418"/>
      <c r="N39" s="418"/>
      <c r="O39" s="418"/>
    </row>
    <row r="40" spans="1:15" ht="15">
      <c r="A40" s="19"/>
      <c r="B40" s="27" t="s">
        <v>193</v>
      </c>
      <c r="C40" s="26" t="s">
        <v>194</v>
      </c>
      <c r="D40" s="95"/>
      <c r="E40" s="95"/>
      <c r="F40" s="95"/>
      <c r="G40" s="96"/>
      <c r="H40" s="19"/>
      <c r="I40" s="19"/>
      <c r="J40" s="420"/>
      <c r="K40" s="418"/>
      <c r="L40" s="418"/>
      <c r="M40" s="418"/>
      <c r="N40" s="418"/>
      <c r="O40" s="418"/>
    </row>
    <row r="41" spans="1:15" ht="15">
      <c r="A41" s="19"/>
      <c r="B41" s="24" t="s">
        <v>195</v>
      </c>
      <c r="C41" s="25" t="s">
        <v>196</v>
      </c>
      <c r="D41" s="91"/>
      <c r="E41" s="91"/>
      <c r="F41" s="91"/>
      <c r="G41" s="90"/>
      <c r="H41" s="19"/>
      <c r="I41" s="19"/>
      <c r="J41" s="420"/>
      <c r="K41" s="418"/>
      <c r="L41" s="418"/>
      <c r="M41" s="418"/>
      <c r="N41" s="418"/>
      <c r="O41" s="418"/>
    </row>
    <row r="42" spans="1:15" ht="15" hidden="1">
      <c r="A42" s="19"/>
      <c r="B42" s="20" t="s">
        <v>197</v>
      </c>
      <c r="C42" s="26" t="s">
        <v>198</v>
      </c>
      <c r="D42" s="95"/>
      <c r="E42" s="95"/>
      <c r="F42" s="95"/>
      <c r="G42" s="96"/>
      <c r="H42" s="19"/>
      <c r="I42" s="19"/>
      <c r="J42" s="420"/>
      <c r="K42" s="418"/>
      <c r="L42" s="418"/>
      <c r="M42" s="418"/>
      <c r="N42" s="418"/>
      <c r="O42" s="418"/>
    </row>
    <row r="43" spans="1:15" ht="15" hidden="1">
      <c r="A43" s="19"/>
      <c r="B43" s="24" t="s">
        <v>199</v>
      </c>
      <c r="C43" s="25" t="s">
        <v>200</v>
      </c>
      <c r="D43" s="91"/>
      <c r="E43" s="91"/>
      <c r="F43" s="91"/>
      <c r="G43" s="90"/>
      <c r="H43" s="19"/>
      <c r="I43" s="19"/>
      <c r="J43" s="420"/>
      <c r="K43" s="418"/>
      <c r="L43" s="418"/>
      <c r="M43" s="418"/>
      <c r="N43" s="418"/>
      <c r="O43" s="418"/>
    </row>
    <row r="44" spans="1:15" ht="15" hidden="1">
      <c r="A44" s="19"/>
      <c r="B44" s="20" t="s">
        <v>201</v>
      </c>
      <c r="C44" s="26" t="s">
        <v>202</v>
      </c>
      <c r="D44" s="95"/>
      <c r="E44" s="95"/>
      <c r="F44" s="95"/>
      <c r="G44" s="96"/>
      <c r="H44" s="19"/>
      <c r="I44" s="19"/>
      <c r="J44" s="420"/>
      <c r="K44" s="418"/>
      <c r="L44" s="418"/>
      <c r="M44" s="418"/>
      <c r="N44" s="418"/>
      <c r="O44" s="418"/>
    </row>
    <row r="45" spans="1:15" ht="15" hidden="1">
      <c r="A45" s="19"/>
      <c r="B45" s="24" t="s">
        <v>203</v>
      </c>
      <c r="C45" s="25" t="s">
        <v>204</v>
      </c>
      <c r="D45" s="91"/>
      <c r="E45" s="91"/>
      <c r="F45" s="91"/>
      <c r="G45" s="90"/>
      <c r="H45" s="19"/>
      <c r="I45" s="19"/>
      <c r="J45" s="420"/>
      <c r="K45" s="418"/>
      <c r="L45" s="418"/>
      <c r="M45" s="418"/>
      <c r="N45" s="418"/>
      <c r="O45" s="418"/>
    </row>
    <row r="46" spans="1:15" ht="15">
      <c r="A46" s="19"/>
      <c r="B46" s="27" t="s">
        <v>205</v>
      </c>
      <c r="C46" s="26" t="s">
        <v>206</v>
      </c>
      <c r="D46" s="130" t="s">
        <v>111</v>
      </c>
      <c r="E46" s="130"/>
      <c r="F46" s="130"/>
      <c r="G46" s="131" t="s">
        <v>111</v>
      </c>
      <c r="H46" s="19"/>
      <c r="I46" s="19"/>
      <c r="J46" s="420"/>
      <c r="K46" s="418"/>
      <c r="L46" s="418"/>
      <c r="M46" s="418"/>
      <c r="N46" s="418"/>
      <c r="O46" s="418"/>
    </row>
    <row r="47" spans="1:15" ht="15" hidden="1">
      <c r="A47" s="19"/>
      <c r="B47" s="24" t="s">
        <v>207</v>
      </c>
      <c r="C47" s="25" t="s">
        <v>208</v>
      </c>
      <c r="D47" s="91"/>
      <c r="E47" s="91"/>
      <c r="F47" s="91"/>
      <c r="G47" s="90"/>
      <c r="H47" s="19"/>
      <c r="I47" s="19"/>
      <c r="J47" s="420"/>
      <c r="K47" s="418"/>
      <c r="L47" s="418"/>
      <c r="M47" s="418"/>
      <c r="N47" s="418"/>
      <c r="O47" s="418"/>
    </row>
    <row r="48" spans="1:15" ht="15" hidden="1">
      <c r="A48" s="19"/>
      <c r="B48" s="20" t="s">
        <v>209</v>
      </c>
      <c r="C48" s="26" t="s">
        <v>210</v>
      </c>
      <c r="D48" s="95"/>
      <c r="E48" s="95"/>
      <c r="F48" s="95"/>
      <c r="G48" s="96"/>
      <c r="H48" s="19"/>
      <c r="I48" s="19"/>
      <c r="J48" s="420"/>
      <c r="K48" s="418"/>
      <c r="L48" s="418"/>
      <c r="M48" s="418"/>
      <c r="N48" s="418"/>
      <c r="O48" s="418"/>
    </row>
    <row r="49" spans="1:15" ht="15" hidden="1">
      <c r="A49" s="19"/>
      <c r="B49" s="24" t="s">
        <v>211</v>
      </c>
      <c r="C49" s="25" t="s">
        <v>212</v>
      </c>
      <c r="D49" s="91"/>
      <c r="E49" s="91"/>
      <c r="F49" s="91"/>
      <c r="G49" s="90"/>
      <c r="H49" s="19"/>
      <c r="I49" s="19"/>
      <c r="J49" s="420"/>
      <c r="K49" s="418"/>
      <c r="L49" s="418"/>
      <c r="M49" s="418"/>
      <c r="N49" s="418"/>
      <c r="O49" s="418"/>
    </row>
    <row r="50" spans="1:15" ht="15" hidden="1">
      <c r="A50" s="19"/>
      <c r="B50" s="20" t="s">
        <v>213</v>
      </c>
      <c r="C50" s="26" t="s">
        <v>214</v>
      </c>
      <c r="D50" s="95"/>
      <c r="E50" s="95"/>
      <c r="F50" s="95"/>
      <c r="G50" s="96"/>
      <c r="H50" s="20"/>
      <c r="I50" s="20"/>
      <c r="J50" s="420"/>
      <c r="K50" s="418"/>
      <c r="L50" s="418"/>
      <c r="M50" s="418"/>
      <c r="N50" s="418"/>
      <c r="O50" s="418"/>
    </row>
    <row r="51" spans="1:15" s="110" customFormat="1" ht="15">
      <c r="A51" s="109"/>
      <c r="B51" s="111" t="s">
        <v>215</v>
      </c>
      <c r="C51" s="111" t="s">
        <v>216</v>
      </c>
      <c r="D51" s="128" t="s">
        <v>111</v>
      </c>
      <c r="E51" s="128" t="s">
        <v>111</v>
      </c>
      <c r="F51" s="128"/>
      <c r="G51" s="129"/>
      <c r="H51" s="27"/>
      <c r="I51" s="27"/>
      <c r="J51" s="420"/>
      <c r="K51" s="418"/>
      <c r="L51" s="418"/>
      <c r="M51" s="418"/>
      <c r="N51" s="418"/>
      <c r="O51" s="418"/>
    </row>
    <row r="52" spans="1:15" ht="15">
      <c r="A52" s="20"/>
      <c r="B52" s="30"/>
      <c r="C52" s="30"/>
      <c r="D52" s="100"/>
      <c r="E52" s="100"/>
      <c r="F52" s="100"/>
      <c r="G52" s="101"/>
      <c r="H52" s="20"/>
      <c r="I52" s="20"/>
      <c r="J52" s="420"/>
      <c r="K52" s="418"/>
      <c r="L52" s="418"/>
      <c r="M52" s="418"/>
      <c r="N52" s="418"/>
      <c r="O52" s="418"/>
    </row>
    <row r="53" spans="1:15" ht="15">
      <c r="A53" s="20"/>
      <c r="B53" s="421" t="s">
        <v>89</v>
      </c>
      <c r="C53" s="422"/>
      <c r="D53" s="422"/>
      <c r="E53" s="422"/>
      <c r="F53" s="422"/>
      <c r="G53" s="422"/>
      <c r="H53" s="422"/>
      <c r="I53" s="423"/>
      <c r="J53" s="420"/>
      <c r="K53" s="418"/>
      <c r="L53" s="418"/>
      <c r="M53" s="418"/>
      <c r="N53" s="418"/>
      <c r="O53" s="418"/>
    </row>
    <row r="54" spans="1:15" ht="15">
      <c r="A54" s="19"/>
      <c r="B54" s="424" t="s">
        <v>90</v>
      </c>
      <c r="C54" s="422"/>
      <c r="D54" s="422"/>
      <c r="E54" s="422"/>
      <c r="F54" s="422"/>
      <c r="G54" s="422"/>
      <c r="H54" s="422"/>
      <c r="I54" s="423"/>
      <c r="J54" s="420"/>
      <c r="K54" s="418"/>
      <c r="L54" s="418"/>
      <c r="M54" s="418"/>
      <c r="N54" s="418"/>
      <c r="O54" s="418"/>
    </row>
    <row r="55" spans="1:15" ht="15">
      <c r="A55" s="19"/>
      <c r="B55" s="424"/>
      <c r="C55" s="422"/>
      <c r="D55" s="422"/>
      <c r="E55" s="422"/>
      <c r="F55" s="422"/>
      <c r="G55" s="422"/>
      <c r="H55" s="422"/>
      <c r="I55" s="423"/>
      <c r="J55" s="420"/>
      <c r="K55" s="418"/>
      <c r="L55" s="418"/>
      <c r="M55" s="418"/>
      <c r="N55" s="418"/>
      <c r="O55" s="418"/>
    </row>
    <row r="56" spans="1:15" ht="15">
      <c r="A56" s="19"/>
      <c r="B56" s="31"/>
      <c r="C56" s="32"/>
      <c r="D56" s="102"/>
      <c r="E56" s="102"/>
      <c r="F56" s="102"/>
      <c r="G56" s="102"/>
      <c r="H56" s="32"/>
      <c r="I56" s="33"/>
      <c r="J56" s="420"/>
      <c r="K56" s="418"/>
      <c r="L56" s="418"/>
      <c r="M56" s="418"/>
      <c r="N56" s="418"/>
      <c r="O56" s="418"/>
    </row>
    <row r="57" spans="1:15" ht="15">
      <c r="A57" s="19"/>
      <c r="B57" s="31"/>
      <c r="C57" s="32"/>
      <c r="D57" s="102"/>
      <c r="E57" s="102"/>
      <c r="F57" s="102"/>
      <c r="G57" s="102"/>
      <c r="H57" s="32"/>
      <c r="I57" s="34"/>
      <c r="J57" s="420"/>
      <c r="K57" s="418"/>
      <c r="L57" s="418"/>
      <c r="M57" s="418"/>
      <c r="N57" s="418"/>
      <c r="O57" s="418"/>
    </row>
    <row r="58" spans="1:15" ht="15">
      <c r="A58" s="19"/>
      <c r="B58" s="31"/>
      <c r="C58" s="32"/>
      <c r="D58" s="102"/>
      <c r="E58" s="102"/>
      <c r="F58" s="102"/>
      <c r="G58" s="102"/>
      <c r="H58" s="32"/>
      <c r="I58" s="33"/>
      <c r="J58" s="420"/>
      <c r="K58" s="418"/>
      <c r="L58" s="418"/>
      <c r="M58" s="418"/>
      <c r="N58" s="418"/>
      <c r="O58" s="418"/>
    </row>
    <row r="59" spans="1:15" ht="15">
      <c r="A59" s="19"/>
      <c r="B59" s="31"/>
      <c r="C59" s="32"/>
      <c r="D59" s="102"/>
      <c r="E59" s="102"/>
      <c r="F59" s="102"/>
      <c r="G59" s="102"/>
      <c r="H59" s="32"/>
      <c r="I59" s="34"/>
      <c r="J59" s="420"/>
      <c r="K59" s="418"/>
      <c r="L59" s="418"/>
      <c r="M59" s="418"/>
      <c r="N59" s="418"/>
      <c r="O59" s="418"/>
    </row>
    <row r="60" spans="1:15" ht="15">
      <c r="A60" s="19"/>
      <c r="B60" s="31"/>
      <c r="C60" s="32"/>
      <c r="D60" s="102"/>
      <c r="E60" s="102"/>
      <c r="F60" s="102"/>
      <c r="G60" s="102"/>
      <c r="H60" s="32"/>
      <c r="I60" s="34"/>
      <c r="J60" s="420"/>
      <c r="K60" s="418"/>
      <c r="L60" s="418"/>
      <c r="M60" s="418"/>
      <c r="N60" s="418"/>
      <c r="O60" s="418"/>
    </row>
    <row r="61" spans="1:15" ht="15">
      <c r="A61" s="19"/>
      <c r="B61" s="31"/>
      <c r="C61" s="32"/>
      <c r="D61" s="102"/>
      <c r="E61" s="102"/>
      <c r="F61" s="102"/>
      <c r="G61" s="102"/>
      <c r="H61" s="32"/>
      <c r="I61" s="33"/>
      <c r="J61" s="420"/>
      <c r="K61" s="418"/>
      <c r="L61" s="418"/>
      <c r="M61" s="418"/>
      <c r="N61" s="418"/>
      <c r="O61" s="418"/>
    </row>
    <row r="62" spans="1:15" ht="15">
      <c r="A62" s="19"/>
      <c r="B62" s="31"/>
      <c r="C62" s="32"/>
      <c r="D62" s="102"/>
      <c r="E62" s="102"/>
      <c r="F62" s="102"/>
      <c r="G62" s="102"/>
      <c r="H62" s="32"/>
      <c r="I62" s="34"/>
      <c r="J62" s="420"/>
      <c r="K62" s="418"/>
      <c r="L62" s="418"/>
      <c r="M62" s="418"/>
      <c r="N62" s="418"/>
      <c r="O62" s="418"/>
    </row>
    <row r="63" spans="1:15" ht="15">
      <c r="A63" s="19"/>
      <c r="B63" s="31"/>
      <c r="C63" s="32"/>
      <c r="D63" s="102"/>
      <c r="E63" s="102"/>
      <c r="F63" s="102"/>
      <c r="G63" s="102"/>
      <c r="H63" s="32"/>
      <c r="I63" s="33"/>
      <c r="J63" s="420"/>
      <c r="K63" s="418"/>
      <c r="L63" s="418"/>
      <c r="M63" s="418"/>
      <c r="N63" s="418"/>
      <c r="O63" s="418"/>
    </row>
    <row r="64" spans="1:15" ht="15">
      <c r="A64" s="19"/>
      <c r="B64" s="31"/>
      <c r="C64" s="32"/>
      <c r="D64" s="102"/>
      <c r="E64" s="102"/>
      <c r="F64" s="102"/>
      <c r="G64" s="102"/>
      <c r="H64" s="32"/>
      <c r="I64" s="33"/>
      <c r="J64" s="420"/>
      <c r="K64" s="418"/>
      <c r="L64" s="418"/>
      <c r="M64" s="418"/>
      <c r="N64" s="418"/>
      <c r="O64" s="418"/>
    </row>
    <row r="65" spans="1:15" ht="15">
      <c r="A65" s="35"/>
      <c r="B65" s="31"/>
      <c r="C65" s="32"/>
      <c r="D65" s="102"/>
      <c r="E65" s="102"/>
      <c r="F65" s="102"/>
      <c r="G65" s="102"/>
      <c r="H65" s="32"/>
      <c r="I65" s="34"/>
      <c r="J65" s="420"/>
      <c r="K65" s="418"/>
      <c r="L65" s="418"/>
      <c r="M65" s="418"/>
      <c r="N65" s="418"/>
      <c r="O65" s="418"/>
    </row>
    <row r="66" spans="1:15" ht="15">
      <c r="A66" s="35"/>
      <c r="B66" s="31"/>
      <c r="C66" s="32"/>
      <c r="D66" s="102"/>
      <c r="E66" s="102"/>
      <c r="F66" s="102"/>
      <c r="G66" s="102"/>
      <c r="H66" s="32"/>
      <c r="I66" s="36"/>
      <c r="J66" s="420"/>
      <c r="K66" s="418"/>
      <c r="L66" s="418"/>
      <c r="M66" s="418"/>
      <c r="N66" s="418"/>
      <c r="O66" s="418"/>
    </row>
    <row r="67" spans="1:15" ht="15">
      <c r="A67" s="35"/>
      <c r="B67" s="31"/>
      <c r="C67" s="32"/>
      <c r="D67" s="102"/>
      <c r="E67" s="102"/>
      <c r="F67" s="102"/>
      <c r="G67" s="102"/>
      <c r="H67" s="32"/>
      <c r="I67" s="36"/>
      <c r="J67" s="420"/>
      <c r="K67" s="418"/>
      <c r="L67" s="418"/>
      <c r="M67" s="418"/>
      <c r="N67" s="418"/>
      <c r="O67" s="418"/>
    </row>
    <row r="68" spans="1:15" ht="15">
      <c r="A68" s="35"/>
      <c r="B68" s="31"/>
      <c r="C68" s="32"/>
      <c r="D68" s="102"/>
      <c r="E68" s="102"/>
      <c r="F68" s="102"/>
      <c r="G68" s="102"/>
      <c r="H68" s="32"/>
      <c r="I68" s="36"/>
      <c r="J68" s="420"/>
      <c r="K68" s="418"/>
      <c r="L68" s="418"/>
      <c r="M68" s="418"/>
      <c r="N68" s="418"/>
      <c r="O68" s="418"/>
    </row>
    <row r="69" spans="1:15" ht="15">
      <c r="A69" s="35"/>
      <c r="B69" s="31"/>
      <c r="C69" s="32"/>
      <c r="D69" s="102"/>
      <c r="E69" s="102"/>
      <c r="F69" s="102"/>
      <c r="G69" s="102"/>
      <c r="H69" s="32"/>
      <c r="I69" s="36"/>
      <c r="J69" s="420"/>
      <c r="K69" s="418"/>
      <c r="L69" s="418"/>
      <c r="M69" s="418"/>
      <c r="N69" s="418"/>
      <c r="O69" s="418"/>
    </row>
    <row r="70" spans="1:15" ht="15">
      <c r="A70" s="35"/>
      <c r="B70" s="31"/>
      <c r="C70" s="32"/>
      <c r="D70" s="102"/>
      <c r="E70" s="102"/>
      <c r="F70" s="102"/>
      <c r="G70" s="102"/>
      <c r="H70" s="32"/>
      <c r="I70" s="36"/>
      <c r="J70" s="420"/>
      <c r="K70" s="418"/>
      <c r="L70" s="418"/>
      <c r="M70" s="418"/>
      <c r="N70" s="418"/>
      <c r="O70" s="418"/>
    </row>
    <row r="71" spans="1:15" ht="15">
      <c r="A71" s="35"/>
      <c r="B71" s="31"/>
      <c r="C71" s="32"/>
      <c r="D71" s="102"/>
      <c r="E71" s="102"/>
      <c r="F71" s="102"/>
      <c r="G71" s="102"/>
      <c r="H71" s="32"/>
      <c r="I71" s="36"/>
      <c r="J71" s="420"/>
      <c r="K71" s="418"/>
      <c r="L71" s="418"/>
      <c r="M71" s="418"/>
      <c r="N71" s="418"/>
      <c r="O71" s="418"/>
    </row>
    <row r="72" spans="1:15" ht="15">
      <c r="A72" s="35"/>
      <c r="B72" s="31"/>
      <c r="C72" s="32"/>
      <c r="D72" s="102"/>
      <c r="E72" s="102"/>
      <c r="F72" s="102"/>
      <c r="G72" s="102"/>
      <c r="H72" s="32"/>
      <c r="I72" s="36"/>
      <c r="J72" s="420"/>
      <c r="K72" s="418"/>
      <c r="L72" s="418"/>
      <c r="M72" s="418"/>
      <c r="N72" s="418"/>
      <c r="O72" s="418"/>
    </row>
    <row r="73" spans="1:15" ht="15">
      <c r="A73" s="35"/>
      <c r="B73" s="31"/>
      <c r="C73" s="32"/>
      <c r="D73" s="102"/>
      <c r="E73" s="102"/>
      <c r="F73" s="102"/>
      <c r="G73" s="102"/>
      <c r="H73" s="32"/>
      <c r="I73" s="36"/>
      <c r="J73" s="420"/>
      <c r="K73" s="418"/>
      <c r="L73" s="418"/>
      <c r="M73" s="418"/>
      <c r="N73" s="418"/>
      <c r="O73" s="418"/>
    </row>
    <row r="74" spans="1:15" ht="15">
      <c r="A74" s="35"/>
      <c r="B74" s="31"/>
      <c r="C74" s="32"/>
      <c r="D74" s="102"/>
      <c r="E74" s="102"/>
      <c r="F74" s="102"/>
      <c r="G74" s="102"/>
      <c r="H74" s="32"/>
      <c r="I74" s="36"/>
      <c r="J74" s="420"/>
      <c r="K74" s="418"/>
      <c r="L74" s="418"/>
      <c r="M74" s="418"/>
      <c r="N74" s="418"/>
      <c r="O74" s="418"/>
    </row>
    <row r="75" spans="1:15" ht="15">
      <c r="A75" s="35"/>
      <c r="B75" s="31"/>
      <c r="C75" s="32"/>
      <c r="D75" s="102"/>
      <c r="E75" s="102"/>
      <c r="F75" s="102"/>
      <c r="G75" s="102"/>
      <c r="H75" s="32"/>
      <c r="I75" s="33"/>
      <c r="J75" s="420"/>
      <c r="K75" s="418"/>
      <c r="L75" s="418"/>
      <c r="M75" s="418"/>
      <c r="N75" s="418"/>
      <c r="O75" s="418"/>
    </row>
    <row r="76" spans="1:15" ht="15">
      <c r="A76" s="35"/>
      <c r="B76" s="31"/>
      <c r="C76" s="32"/>
      <c r="D76" s="102"/>
      <c r="E76" s="102"/>
      <c r="F76" s="102"/>
      <c r="G76" s="102"/>
      <c r="H76" s="32"/>
      <c r="I76" s="33"/>
      <c r="J76" s="420"/>
      <c r="K76" s="418"/>
      <c r="L76" s="418"/>
      <c r="M76" s="418"/>
      <c r="N76" s="418"/>
      <c r="O76" s="418"/>
    </row>
    <row r="77" spans="1:15" ht="15">
      <c r="A77" s="35"/>
      <c r="B77" s="31"/>
      <c r="C77" s="32"/>
      <c r="D77" s="102"/>
      <c r="E77" s="102"/>
      <c r="F77" s="102"/>
      <c r="G77" s="102"/>
      <c r="H77" s="32"/>
      <c r="I77" s="34"/>
      <c r="J77" s="420"/>
      <c r="K77" s="418"/>
      <c r="L77" s="418"/>
      <c r="M77" s="418"/>
      <c r="N77" s="418"/>
      <c r="O77" s="418"/>
    </row>
    <row r="78" spans="1:15" ht="15">
      <c r="A78" s="35"/>
      <c r="B78" s="31"/>
      <c r="C78" s="32"/>
      <c r="D78" s="102"/>
      <c r="E78" s="102"/>
      <c r="F78" s="102"/>
      <c r="G78" s="102"/>
      <c r="H78" s="32"/>
      <c r="I78" s="33"/>
      <c r="J78" s="420"/>
      <c r="K78" s="418"/>
      <c r="L78" s="418"/>
      <c r="M78" s="418"/>
      <c r="N78" s="418"/>
      <c r="O78" s="418"/>
    </row>
    <row r="79" spans="1:15" ht="15">
      <c r="A79" s="35"/>
      <c r="B79" s="31"/>
      <c r="C79" s="32"/>
      <c r="D79" s="102"/>
      <c r="E79" s="102"/>
      <c r="F79" s="102"/>
      <c r="G79" s="102"/>
      <c r="H79" s="32"/>
      <c r="I79" s="34"/>
      <c r="J79" s="420"/>
      <c r="K79" s="418"/>
      <c r="L79" s="418"/>
      <c r="M79" s="418"/>
      <c r="N79" s="418"/>
      <c r="O79" s="418"/>
    </row>
    <row r="80" spans="1:15" ht="15">
      <c r="A80" s="35"/>
      <c r="B80" s="31"/>
      <c r="C80" s="32"/>
      <c r="D80" s="102"/>
      <c r="E80" s="102"/>
      <c r="F80" s="102"/>
      <c r="G80" s="102"/>
      <c r="H80" s="32"/>
      <c r="I80" s="33"/>
      <c r="J80" s="420"/>
      <c r="K80" s="418"/>
      <c r="L80" s="418"/>
      <c r="M80" s="418"/>
      <c r="N80" s="418"/>
      <c r="O80" s="418"/>
    </row>
    <row r="81" spans="1:15" ht="15">
      <c r="A81" s="19"/>
      <c r="B81" s="31"/>
      <c r="C81" s="32"/>
      <c r="D81" s="102"/>
      <c r="E81" s="102"/>
      <c r="F81" s="102"/>
      <c r="G81" s="102"/>
      <c r="H81" s="32"/>
      <c r="I81" s="34"/>
      <c r="J81" s="420"/>
      <c r="K81" s="418"/>
      <c r="L81" s="418"/>
      <c r="M81" s="418"/>
      <c r="N81" s="418"/>
      <c r="O81" s="418"/>
    </row>
    <row r="82" spans="1:15" ht="15">
      <c r="A82" s="19"/>
      <c r="B82" s="31"/>
      <c r="C82" s="32"/>
      <c r="D82" s="102"/>
      <c r="E82" s="102"/>
      <c r="F82" s="102"/>
      <c r="G82" s="102"/>
      <c r="H82" s="32"/>
      <c r="I82" s="33"/>
      <c r="J82" s="420"/>
      <c r="K82" s="418"/>
      <c r="L82" s="418"/>
      <c r="M82" s="418"/>
      <c r="N82" s="418"/>
      <c r="O82" s="418"/>
    </row>
    <row r="83" spans="1:15" ht="15">
      <c r="A83" s="19"/>
      <c r="B83" s="31"/>
      <c r="C83" s="32"/>
      <c r="D83" s="102"/>
      <c r="E83" s="102"/>
      <c r="F83" s="102"/>
      <c r="G83" s="102"/>
      <c r="H83" s="32"/>
      <c r="I83" s="34"/>
      <c r="J83" s="420"/>
      <c r="K83" s="418"/>
      <c r="L83" s="418"/>
      <c r="M83" s="418"/>
      <c r="N83" s="418"/>
      <c r="O83" s="418"/>
    </row>
    <row r="84" spans="1:15" ht="15">
      <c r="A84" s="19"/>
      <c r="B84" s="31"/>
      <c r="C84" s="32"/>
      <c r="D84" s="102"/>
      <c r="E84" s="102"/>
      <c r="F84" s="102"/>
      <c r="G84" s="102"/>
      <c r="H84" s="33"/>
      <c r="I84" s="33"/>
      <c r="J84" s="420"/>
      <c r="K84" s="418"/>
      <c r="L84" s="418"/>
      <c r="M84" s="418"/>
      <c r="N84" s="418"/>
      <c r="O84" s="418"/>
    </row>
    <row r="85" spans="1:15" ht="15">
      <c r="A85" s="19"/>
      <c r="B85" s="31"/>
      <c r="C85" s="32"/>
      <c r="D85" s="102"/>
      <c r="E85" s="102"/>
      <c r="F85" s="102"/>
      <c r="G85" s="102"/>
      <c r="H85" s="33"/>
      <c r="I85" s="34"/>
      <c r="J85" s="420"/>
      <c r="K85" s="418"/>
      <c r="L85" s="418"/>
      <c r="M85" s="418"/>
      <c r="N85" s="418"/>
      <c r="O85" s="418"/>
    </row>
    <row r="86" spans="1:15" ht="15">
      <c r="A86" s="19"/>
      <c r="B86" s="31"/>
      <c r="C86" s="35"/>
      <c r="D86" s="103"/>
      <c r="E86" s="103"/>
      <c r="F86" s="103"/>
      <c r="G86" s="103"/>
      <c r="H86" s="36"/>
      <c r="I86" s="36"/>
      <c r="J86" s="420"/>
      <c r="K86" s="418"/>
      <c r="L86" s="418"/>
      <c r="M86" s="418"/>
      <c r="N86" s="418"/>
      <c r="O86" s="418"/>
    </row>
    <row r="87" spans="1:15" ht="15">
      <c r="A87" s="19"/>
      <c r="B87" s="37"/>
      <c r="C87" s="38"/>
      <c r="D87" s="104"/>
      <c r="E87" s="104"/>
      <c r="F87" s="104"/>
      <c r="G87" s="105"/>
      <c r="H87" s="36"/>
      <c r="I87" s="36"/>
      <c r="J87" s="420"/>
      <c r="K87" s="418"/>
      <c r="L87" s="418"/>
      <c r="M87" s="418"/>
      <c r="N87" s="418"/>
      <c r="O87" s="418"/>
    </row>
    <row r="88" spans="1:15" ht="15">
      <c r="A88" s="19"/>
      <c r="B88" s="37"/>
      <c r="C88" s="38"/>
      <c r="D88" s="104"/>
      <c r="E88" s="104"/>
      <c r="F88" s="104"/>
      <c r="G88" s="105"/>
      <c r="H88" s="36"/>
      <c r="I88" s="36"/>
      <c r="J88" s="420"/>
      <c r="K88" s="418"/>
      <c r="L88" s="418"/>
      <c r="M88" s="418"/>
      <c r="N88" s="418"/>
      <c r="O88" s="418"/>
    </row>
    <row r="89" spans="1:15" ht="15">
      <c r="A89" s="19"/>
      <c r="B89" s="37"/>
      <c r="C89" s="38"/>
      <c r="D89" s="104"/>
      <c r="E89" s="104"/>
      <c r="F89" s="104"/>
      <c r="G89" s="105"/>
      <c r="H89" s="36"/>
      <c r="I89" s="36"/>
      <c r="J89" s="420"/>
      <c r="K89" s="418"/>
      <c r="L89" s="418"/>
      <c r="M89" s="418"/>
      <c r="N89" s="418"/>
      <c r="O89" s="418"/>
    </row>
    <row r="90" spans="1:15" ht="15">
      <c r="A90" s="19"/>
      <c r="B90" s="37"/>
      <c r="C90" s="38"/>
      <c r="D90" s="104"/>
      <c r="E90" s="104"/>
      <c r="F90" s="104"/>
      <c r="G90" s="105"/>
      <c r="H90" s="36"/>
      <c r="I90" s="36"/>
      <c r="J90" s="420"/>
      <c r="K90" s="418"/>
      <c r="L90" s="418"/>
      <c r="M90" s="418"/>
      <c r="N90" s="418"/>
      <c r="O90" s="418"/>
    </row>
    <row r="91" spans="1:15" ht="15">
      <c r="A91" s="20"/>
      <c r="B91" s="37"/>
      <c r="C91" s="38"/>
      <c r="D91" s="104"/>
      <c r="E91" s="104"/>
      <c r="F91" s="104"/>
      <c r="G91" s="105"/>
      <c r="H91" s="36"/>
      <c r="I91" s="36"/>
      <c r="J91" s="420"/>
      <c r="K91" s="418"/>
      <c r="L91" s="418"/>
      <c r="M91" s="418"/>
      <c r="N91" s="418"/>
      <c r="O91" s="418"/>
    </row>
    <row r="92" spans="1:15" ht="15">
      <c r="A92" s="20"/>
      <c r="B92" s="37"/>
      <c r="C92" s="38"/>
      <c r="D92" s="104"/>
      <c r="E92" s="104"/>
      <c r="F92" s="104"/>
      <c r="G92" s="105"/>
      <c r="H92" s="36"/>
      <c r="I92" s="36"/>
      <c r="J92" s="420"/>
      <c r="K92" s="418"/>
      <c r="L92" s="418"/>
      <c r="M92" s="418"/>
      <c r="N92" s="418"/>
      <c r="O92" s="418"/>
    </row>
    <row r="93" spans="1:15" ht="15">
      <c r="A93" s="20"/>
      <c r="B93" s="37"/>
      <c r="C93" s="38"/>
      <c r="D93" s="104"/>
      <c r="E93" s="104"/>
      <c r="F93" s="104"/>
      <c r="G93" s="105"/>
      <c r="H93" s="36"/>
      <c r="I93" s="36"/>
      <c r="J93" s="420"/>
      <c r="K93" s="418"/>
      <c r="L93" s="418"/>
      <c r="M93" s="418"/>
      <c r="N93" s="418"/>
      <c r="O93" s="418"/>
    </row>
    <row r="94" spans="1:15" ht="15">
      <c r="A94" s="19"/>
      <c r="B94" s="37"/>
      <c r="C94" s="38"/>
      <c r="D94" s="104"/>
      <c r="E94" s="104"/>
      <c r="F94" s="104"/>
      <c r="G94" s="105"/>
      <c r="H94" s="33"/>
      <c r="I94" s="33"/>
      <c r="J94" s="420"/>
      <c r="K94" s="418"/>
      <c r="L94" s="418"/>
      <c r="M94" s="418"/>
      <c r="N94" s="418"/>
      <c r="O94" s="418"/>
    </row>
    <row r="95" spans="1:15" ht="15">
      <c r="A95" s="19"/>
      <c r="B95" s="37"/>
      <c r="C95" s="38"/>
      <c r="D95" s="104"/>
      <c r="E95" s="104"/>
      <c r="F95" s="104"/>
      <c r="G95" s="105"/>
      <c r="H95" s="33"/>
      <c r="I95" s="33"/>
      <c r="J95" s="420"/>
      <c r="K95" s="418"/>
      <c r="L95" s="418"/>
      <c r="M95" s="418"/>
      <c r="N95" s="418"/>
      <c r="O95" s="418"/>
    </row>
    <row r="96" spans="1:15" ht="15">
      <c r="A96" s="19"/>
      <c r="B96" s="37"/>
      <c r="C96" s="38"/>
      <c r="D96" s="104"/>
      <c r="E96" s="104"/>
      <c r="F96" s="104"/>
      <c r="G96" s="105"/>
      <c r="H96" s="33"/>
      <c r="I96" s="33"/>
      <c r="J96" s="420"/>
      <c r="K96" s="418"/>
      <c r="L96" s="418"/>
      <c r="M96" s="418"/>
      <c r="N96" s="418"/>
      <c r="O96" s="418"/>
    </row>
    <row r="97" spans="1:15" ht="15">
      <c r="A97" s="35"/>
      <c r="B97" s="37"/>
      <c r="C97" s="38"/>
      <c r="D97" s="104"/>
      <c r="E97" s="104"/>
      <c r="F97" s="104"/>
      <c r="G97" s="105"/>
      <c r="H97" s="34"/>
      <c r="I97" s="34"/>
      <c r="J97" s="420"/>
      <c r="K97" s="418"/>
      <c r="L97" s="418"/>
      <c r="M97" s="418"/>
      <c r="N97" s="418"/>
      <c r="O97" s="418"/>
    </row>
    <row r="98" spans="1:15" ht="15">
      <c r="A98" s="35"/>
      <c r="B98" s="37"/>
      <c r="C98" s="38"/>
      <c r="D98" s="104"/>
      <c r="E98" s="104"/>
      <c r="F98" s="104"/>
      <c r="G98" s="105"/>
      <c r="H98" s="33"/>
      <c r="I98" s="33"/>
      <c r="J98" s="420"/>
      <c r="K98" s="418"/>
      <c r="L98" s="418"/>
      <c r="M98" s="418"/>
      <c r="N98" s="418"/>
      <c r="O98" s="418"/>
    </row>
    <row r="99" spans="1:15" ht="15">
      <c r="A99" s="35"/>
      <c r="B99" s="37"/>
      <c r="C99" s="38"/>
      <c r="D99" s="104"/>
      <c r="E99" s="104"/>
      <c r="F99" s="104"/>
      <c r="G99" s="105"/>
      <c r="H99" s="36"/>
      <c r="I99" s="36"/>
      <c r="J99" s="420"/>
      <c r="K99" s="418"/>
      <c r="L99" s="418"/>
      <c r="M99" s="418"/>
      <c r="N99" s="418"/>
      <c r="O99" s="418"/>
    </row>
    <row r="100" spans="1:15" ht="15">
      <c r="A100" s="35"/>
      <c r="B100" s="37"/>
      <c r="C100" s="38"/>
      <c r="D100" s="104"/>
      <c r="E100" s="104"/>
      <c r="F100" s="104"/>
      <c r="G100" s="105"/>
      <c r="H100" s="36"/>
      <c r="I100" s="36"/>
      <c r="J100" s="420"/>
      <c r="K100" s="418"/>
      <c r="L100" s="418"/>
      <c r="M100" s="418"/>
      <c r="N100" s="418"/>
      <c r="O100" s="418"/>
    </row>
    <row r="101" spans="1:15" ht="15">
      <c r="A101" s="35"/>
      <c r="B101" s="37"/>
      <c r="C101" s="38"/>
      <c r="D101" s="104"/>
      <c r="E101" s="104"/>
      <c r="F101" s="104"/>
      <c r="G101" s="105"/>
      <c r="H101" s="36"/>
      <c r="I101" s="36"/>
      <c r="J101" s="420"/>
      <c r="K101" s="418"/>
      <c r="L101" s="418"/>
      <c r="M101" s="418"/>
      <c r="N101" s="418"/>
      <c r="O101" s="418"/>
    </row>
    <row r="102" spans="1:15" ht="15">
      <c r="A102" s="35"/>
      <c r="B102" s="37"/>
      <c r="C102" s="38"/>
      <c r="D102" s="104"/>
      <c r="E102" s="104"/>
      <c r="F102" s="104"/>
      <c r="G102" s="105"/>
      <c r="H102" s="36"/>
      <c r="I102" s="36"/>
      <c r="J102" s="420"/>
      <c r="K102" s="418"/>
      <c r="L102" s="418"/>
      <c r="M102" s="418"/>
      <c r="N102" s="418"/>
      <c r="O102" s="418"/>
    </row>
    <row r="103" spans="1:15" ht="15">
      <c r="A103" s="35"/>
      <c r="B103" s="37"/>
      <c r="C103" s="38"/>
      <c r="D103" s="104"/>
      <c r="E103" s="104"/>
      <c r="F103" s="104"/>
      <c r="G103" s="105"/>
      <c r="H103" s="36"/>
      <c r="I103" s="36"/>
      <c r="J103" s="420"/>
      <c r="K103" s="418"/>
      <c r="L103" s="418"/>
      <c r="M103" s="418"/>
      <c r="N103" s="418"/>
      <c r="O103" s="418"/>
    </row>
    <row r="104" spans="1:15" ht="15">
      <c r="A104" s="35"/>
      <c r="B104" s="37"/>
      <c r="C104" s="38"/>
      <c r="D104" s="104"/>
      <c r="E104" s="104"/>
      <c r="F104" s="104"/>
      <c r="G104" s="105"/>
      <c r="H104" s="36"/>
      <c r="I104" s="36"/>
      <c r="J104" s="420"/>
      <c r="K104" s="418"/>
      <c r="L104" s="418"/>
      <c r="M104" s="418"/>
      <c r="N104" s="418"/>
      <c r="O104" s="418"/>
    </row>
    <row r="105" spans="1:15" ht="15">
      <c r="A105" s="35"/>
      <c r="B105" s="37"/>
      <c r="C105" s="38"/>
      <c r="D105" s="104"/>
      <c r="E105" s="104"/>
      <c r="F105" s="104"/>
      <c r="G105" s="105"/>
      <c r="H105" s="36"/>
      <c r="I105" s="36"/>
      <c r="J105" s="420"/>
      <c r="K105" s="418"/>
      <c r="L105" s="418"/>
      <c r="M105" s="418"/>
      <c r="N105" s="418"/>
      <c r="O105" s="418"/>
    </row>
    <row r="106" spans="1:15" ht="15">
      <c r="A106" s="35"/>
      <c r="B106" s="37"/>
      <c r="C106" s="38"/>
      <c r="D106" s="104"/>
      <c r="E106" s="104"/>
      <c r="F106" s="104"/>
      <c r="G106" s="105"/>
      <c r="H106" s="36"/>
      <c r="I106" s="36"/>
      <c r="J106" s="420"/>
      <c r="K106" s="418"/>
      <c r="L106" s="418"/>
      <c r="M106" s="418"/>
      <c r="N106" s="418"/>
      <c r="O106" s="418"/>
    </row>
    <row r="107" spans="1:15" ht="15">
      <c r="A107" s="35"/>
      <c r="B107" s="37"/>
      <c r="C107" s="38"/>
      <c r="D107" s="104"/>
      <c r="E107" s="104"/>
      <c r="F107" s="104"/>
      <c r="G107" s="105"/>
      <c r="H107" s="36"/>
      <c r="I107" s="36"/>
      <c r="J107" s="420"/>
      <c r="K107" s="418"/>
      <c r="L107" s="418"/>
      <c r="M107" s="418"/>
      <c r="N107" s="418"/>
      <c r="O107" s="418"/>
    </row>
    <row r="108" spans="1:15" ht="15">
      <c r="A108" s="35"/>
      <c r="B108" s="37"/>
      <c r="C108" s="38"/>
      <c r="D108" s="104"/>
      <c r="E108" s="104"/>
      <c r="F108" s="104"/>
      <c r="G108" s="105"/>
      <c r="H108" s="33"/>
      <c r="I108" s="33"/>
      <c r="J108" s="420"/>
      <c r="K108" s="418"/>
      <c r="L108" s="418"/>
      <c r="M108" s="418"/>
      <c r="N108" s="418"/>
      <c r="O108" s="418"/>
    </row>
    <row r="109" spans="1:15" ht="15">
      <c r="A109" s="35"/>
      <c r="B109" s="37"/>
      <c r="C109" s="38"/>
      <c r="D109" s="104"/>
      <c r="E109" s="104"/>
      <c r="F109" s="104"/>
      <c r="G109" s="105"/>
      <c r="H109" s="36"/>
      <c r="I109" s="36"/>
      <c r="J109" s="420"/>
      <c r="K109" s="418"/>
      <c r="L109" s="418"/>
      <c r="M109" s="418"/>
      <c r="N109" s="418"/>
      <c r="O109" s="418"/>
    </row>
    <row r="110" spans="1:15" ht="15">
      <c r="A110" s="35"/>
      <c r="B110" s="37"/>
      <c r="C110" s="38"/>
      <c r="D110" s="104"/>
      <c r="E110" s="104"/>
      <c r="F110" s="104"/>
      <c r="G110" s="105"/>
      <c r="H110" s="36"/>
      <c r="I110" s="36"/>
      <c r="J110" s="420"/>
      <c r="K110" s="418"/>
      <c r="L110" s="418"/>
      <c r="M110" s="418"/>
      <c r="N110" s="418"/>
      <c r="O110" s="418"/>
    </row>
    <row r="111" spans="1:15" ht="15">
      <c r="A111" s="35"/>
      <c r="B111" s="37"/>
      <c r="C111" s="38"/>
      <c r="D111" s="104"/>
      <c r="E111" s="104"/>
      <c r="F111" s="104"/>
      <c r="G111" s="105"/>
      <c r="H111" s="39"/>
      <c r="I111" s="39"/>
      <c r="J111" s="420"/>
      <c r="K111" s="418"/>
      <c r="L111" s="418"/>
      <c r="M111" s="418"/>
      <c r="N111" s="418"/>
      <c r="O111" s="418"/>
    </row>
    <row r="112" spans="1:15" ht="15">
      <c r="A112" s="35"/>
      <c r="B112" s="37"/>
      <c r="C112" s="38"/>
      <c r="D112" s="104"/>
      <c r="E112" s="104"/>
      <c r="F112" s="104"/>
      <c r="G112" s="105"/>
      <c r="H112" s="39"/>
      <c r="I112" s="39"/>
      <c r="J112" s="420"/>
      <c r="K112" s="418"/>
      <c r="L112" s="418"/>
      <c r="M112" s="418"/>
      <c r="N112" s="418"/>
      <c r="O112" s="418"/>
    </row>
    <row r="113" spans="1:15" ht="15">
      <c r="A113" s="35"/>
      <c r="B113" s="37"/>
      <c r="C113" s="38"/>
      <c r="D113" s="104"/>
      <c r="E113" s="104"/>
      <c r="F113" s="104"/>
      <c r="G113" s="105"/>
      <c r="H113" s="39"/>
      <c r="I113" s="39"/>
      <c r="J113" s="420"/>
      <c r="K113" s="418"/>
      <c r="L113" s="418"/>
      <c r="M113" s="418"/>
      <c r="N113" s="418"/>
      <c r="O113" s="418"/>
    </row>
    <row r="114" spans="1:15" ht="15">
      <c r="A114" s="35"/>
      <c r="B114" s="37"/>
      <c r="C114" s="38"/>
      <c r="D114" s="104"/>
      <c r="E114" s="104"/>
      <c r="F114" s="104"/>
      <c r="G114" s="105"/>
      <c r="H114" s="33"/>
      <c r="I114" s="33"/>
      <c r="J114" s="420"/>
      <c r="K114" s="418"/>
      <c r="L114" s="418"/>
      <c r="M114" s="418"/>
      <c r="N114" s="418"/>
      <c r="O114" s="418"/>
    </row>
    <row r="115" spans="1:15" ht="15">
      <c r="A115" s="35"/>
      <c r="B115" s="37"/>
      <c r="C115" s="38"/>
      <c r="D115" s="104"/>
      <c r="E115" s="104"/>
      <c r="F115" s="104"/>
      <c r="G115" s="105"/>
      <c r="H115" s="33"/>
      <c r="I115" s="33"/>
      <c r="J115" s="420"/>
      <c r="K115" s="418"/>
      <c r="L115" s="418"/>
      <c r="M115" s="418"/>
      <c r="N115" s="418"/>
      <c r="O115" s="418"/>
    </row>
    <row r="116" spans="1:15" ht="15">
      <c r="A116" s="35"/>
      <c r="B116" s="37"/>
      <c r="C116" s="38"/>
      <c r="D116" s="104"/>
      <c r="E116" s="104"/>
      <c r="F116" s="104"/>
      <c r="G116" s="105"/>
      <c r="H116" s="33"/>
      <c r="I116" s="33"/>
      <c r="J116" s="420"/>
      <c r="K116" s="418"/>
      <c r="L116" s="418"/>
      <c r="M116" s="418"/>
      <c r="N116" s="418"/>
      <c r="O116" s="418"/>
    </row>
    <row r="117" spans="1:15" ht="15">
      <c r="A117" s="35"/>
      <c r="B117" s="37"/>
      <c r="C117" s="38"/>
      <c r="D117" s="104"/>
      <c r="E117" s="104"/>
      <c r="F117" s="104"/>
      <c r="G117" s="105"/>
      <c r="H117" s="33"/>
      <c r="I117" s="32"/>
      <c r="J117" s="420"/>
      <c r="K117" s="418"/>
      <c r="L117" s="418"/>
      <c r="M117" s="418"/>
      <c r="N117" s="418"/>
      <c r="O117" s="418"/>
    </row>
    <row r="118" spans="1:15" ht="15">
      <c r="A118" s="35"/>
      <c r="B118" s="37"/>
      <c r="C118" s="38"/>
      <c r="D118" s="104"/>
      <c r="E118" s="104"/>
      <c r="F118" s="104"/>
      <c r="G118" s="105"/>
      <c r="H118" s="33"/>
      <c r="I118" s="32"/>
      <c r="J118" s="420"/>
      <c r="K118" s="418"/>
      <c r="L118" s="418"/>
      <c r="M118" s="418"/>
      <c r="N118" s="418"/>
      <c r="O118" s="418"/>
    </row>
    <row r="119" spans="1:15" ht="15">
      <c r="A119" s="35"/>
      <c r="B119" s="37"/>
      <c r="C119" s="38"/>
      <c r="D119" s="104"/>
      <c r="E119" s="104"/>
      <c r="F119" s="104"/>
      <c r="G119" s="105"/>
      <c r="H119" s="32"/>
      <c r="I119" s="32"/>
      <c r="J119" s="420"/>
      <c r="K119" s="418"/>
      <c r="L119" s="418"/>
      <c r="M119" s="418"/>
      <c r="N119" s="418"/>
      <c r="O119" s="418"/>
    </row>
    <row r="120" spans="1:15" ht="15">
      <c r="A120" s="35"/>
      <c r="B120" s="37"/>
      <c r="C120" s="38"/>
      <c r="D120" s="104"/>
      <c r="E120" s="104"/>
      <c r="F120" s="104"/>
      <c r="G120" s="105"/>
      <c r="H120" s="32"/>
      <c r="I120" s="32"/>
      <c r="J120" s="420"/>
      <c r="K120" s="418"/>
      <c r="L120" s="418"/>
      <c r="M120" s="418"/>
      <c r="N120" s="418"/>
      <c r="O120" s="418"/>
    </row>
    <row r="121" spans="1:15" ht="15">
      <c r="A121" s="35"/>
      <c r="B121" s="37"/>
      <c r="C121" s="38"/>
      <c r="D121" s="104"/>
      <c r="E121" s="104"/>
      <c r="F121" s="104"/>
      <c r="G121" s="105"/>
      <c r="H121" s="32"/>
      <c r="I121" s="32"/>
      <c r="J121" s="420"/>
      <c r="K121" s="418"/>
      <c r="L121" s="418"/>
      <c r="M121" s="418"/>
      <c r="N121" s="418"/>
      <c r="O121" s="418"/>
    </row>
    <row r="122" spans="1:15" ht="15">
      <c r="A122" s="35"/>
      <c r="B122" s="37"/>
      <c r="C122" s="38"/>
      <c r="D122" s="104"/>
      <c r="E122" s="104"/>
      <c r="F122" s="104"/>
      <c r="G122" s="105"/>
      <c r="H122" s="32"/>
      <c r="I122" s="32"/>
      <c r="J122" s="420"/>
      <c r="K122" s="418"/>
      <c r="L122" s="418"/>
      <c r="M122" s="418"/>
      <c r="N122" s="418"/>
      <c r="O122" s="418"/>
    </row>
    <row r="123" spans="1:15" ht="15">
      <c r="A123" s="35"/>
      <c r="B123" s="37"/>
      <c r="C123" s="38"/>
      <c r="D123" s="104"/>
      <c r="E123" s="104"/>
      <c r="F123" s="104"/>
      <c r="G123" s="105"/>
      <c r="H123" s="32"/>
      <c r="I123" s="32"/>
      <c r="J123" s="420"/>
      <c r="K123" s="418"/>
      <c r="L123" s="418"/>
      <c r="M123" s="418"/>
      <c r="N123" s="418"/>
      <c r="O123" s="418"/>
    </row>
    <row r="124" spans="1:15" ht="15">
      <c r="A124" s="35"/>
      <c r="B124" s="37"/>
      <c r="C124" s="38"/>
      <c r="D124" s="104"/>
      <c r="E124" s="104"/>
      <c r="F124" s="104"/>
      <c r="G124" s="105"/>
      <c r="H124" s="32"/>
      <c r="I124" s="32"/>
      <c r="J124" s="420"/>
      <c r="K124" s="418"/>
      <c r="L124" s="418"/>
      <c r="M124" s="418"/>
      <c r="N124" s="418"/>
      <c r="O124" s="418"/>
    </row>
    <row r="125" spans="1:15" ht="15">
      <c r="A125" s="35"/>
      <c r="B125" s="37"/>
      <c r="C125" s="38"/>
      <c r="D125" s="104"/>
      <c r="E125" s="104"/>
      <c r="F125" s="104"/>
      <c r="G125" s="105"/>
      <c r="H125" s="32"/>
      <c r="I125" s="32"/>
      <c r="J125" s="420"/>
      <c r="K125" s="418"/>
      <c r="L125" s="418"/>
      <c r="M125" s="418"/>
      <c r="N125" s="418"/>
      <c r="O125" s="418"/>
    </row>
    <row r="126" spans="1:15" ht="15">
      <c r="A126" s="35"/>
      <c r="B126" s="37"/>
      <c r="C126" s="38"/>
      <c r="D126" s="104"/>
      <c r="E126" s="104"/>
      <c r="F126" s="104"/>
      <c r="G126" s="105"/>
      <c r="H126" s="32"/>
      <c r="I126" s="32"/>
      <c r="J126" s="420"/>
      <c r="K126" s="418"/>
      <c r="L126" s="418"/>
      <c r="M126" s="418"/>
      <c r="N126" s="418"/>
      <c r="O126" s="418"/>
    </row>
    <row r="127" spans="1:15" ht="15">
      <c r="A127" s="35"/>
      <c r="B127" s="37"/>
      <c r="C127" s="38"/>
      <c r="D127" s="104"/>
      <c r="E127" s="104"/>
      <c r="F127" s="104"/>
      <c r="G127" s="105"/>
      <c r="H127" s="32"/>
      <c r="I127" s="32"/>
      <c r="J127" s="420"/>
      <c r="K127" s="418"/>
      <c r="L127" s="418"/>
      <c r="M127" s="418"/>
      <c r="N127" s="418"/>
      <c r="O127" s="418"/>
    </row>
    <row r="128" spans="1:15" ht="15">
      <c r="A128" s="35"/>
      <c r="B128" s="37"/>
      <c r="C128" s="38"/>
      <c r="D128" s="104"/>
      <c r="E128" s="104"/>
      <c r="F128" s="104"/>
      <c r="G128" s="105"/>
      <c r="H128" s="32"/>
      <c r="I128" s="32"/>
      <c r="J128" s="420"/>
      <c r="K128" s="418"/>
      <c r="L128" s="418"/>
      <c r="M128" s="418"/>
      <c r="N128" s="418"/>
      <c r="O128" s="418"/>
    </row>
    <row r="129" spans="1:15" ht="15">
      <c r="A129" s="35"/>
      <c r="B129" s="37"/>
      <c r="C129" s="38"/>
      <c r="D129" s="104"/>
      <c r="E129" s="104"/>
      <c r="F129" s="104"/>
      <c r="G129" s="105"/>
      <c r="H129" s="32"/>
      <c r="I129" s="32"/>
      <c r="J129" s="420"/>
      <c r="K129" s="418"/>
      <c r="L129" s="418"/>
      <c r="M129" s="418"/>
      <c r="N129" s="418"/>
      <c r="O129" s="418"/>
    </row>
    <row r="130" spans="1:15" ht="15">
      <c r="A130" s="35"/>
      <c r="B130" s="37"/>
      <c r="C130" s="38"/>
      <c r="D130" s="104"/>
      <c r="E130" s="104"/>
      <c r="F130" s="104"/>
      <c r="G130" s="105"/>
      <c r="H130" s="32"/>
      <c r="I130" s="32"/>
      <c r="J130" s="420"/>
      <c r="K130" s="418"/>
      <c r="L130" s="418"/>
      <c r="M130" s="418"/>
      <c r="N130" s="418"/>
      <c r="O130" s="418"/>
    </row>
    <row r="131" spans="1:15" ht="15">
      <c r="A131" s="35"/>
      <c r="B131" s="37"/>
      <c r="C131" s="38"/>
      <c r="D131" s="104"/>
      <c r="E131" s="104"/>
      <c r="F131" s="104"/>
      <c r="G131" s="105"/>
      <c r="H131" s="32"/>
      <c r="I131" s="32"/>
      <c r="J131" s="420"/>
      <c r="K131" s="418"/>
      <c r="L131" s="418"/>
      <c r="M131" s="418"/>
      <c r="N131" s="418"/>
      <c r="O131" s="418"/>
    </row>
    <row r="132" spans="1:15" ht="15">
      <c r="A132" s="35"/>
      <c r="B132" s="37"/>
      <c r="C132" s="38"/>
      <c r="D132" s="104"/>
      <c r="E132" s="104"/>
      <c r="F132" s="104"/>
      <c r="G132" s="105"/>
      <c r="H132" s="32"/>
      <c r="I132" s="32"/>
      <c r="J132" s="420"/>
      <c r="K132" s="418"/>
      <c r="L132" s="418"/>
      <c r="M132" s="418"/>
      <c r="N132" s="418"/>
      <c r="O132" s="418"/>
    </row>
    <row r="133" spans="1:15" ht="15">
      <c r="A133" s="35"/>
      <c r="B133" s="37"/>
      <c r="C133" s="38"/>
      <c r="D133" s="104"/>
      <c r="E133" s="104"/>
      <c r="F133" s="104"/>
      <c r="G133" s="105"/>
      <c r="H133" s="32"/>
      <c r="I133" s="32"/>
      <c r="J133" s="420"/>
      <c r="K133" s="418"/>
      <c r="L133" s="418"/>
      <c r="M133" s="418"/>
      <c r="N133" s="418"/>
      <c r="O133" s="418"/>
    </row>
    <row r="134" spans="1:15" ht="15">
      <c r="A134" s="35"/>
      <c r="B134" s="37"/>
      <c r="C134" s="38"/>
      <c r="D134" s="104"/>
      <c r="E134" s="104"/>
      <c r="F134" s="104"/>
      <c r="G134" s="105"/>
      <c r="H134" s="32"/>
      <c r="I134" s="32"/>
      <c r="J134" s="420"/>
      <c r="K134" s="418"/>
      <c r="L134" s="418"/>
      <c r="M134" s="418"/>
      <c r="N134" s="418"/>
      <c r="O134" s="418"/>
    </row>
    <row r="135" spans="1:15" ht="15">
      <c r="A135" s="35"/>
      <c r="B135" s="37"/>
      <c r="C135" s="38"/>
      <c r="D135" s="104"/>
      <c r="E135" s="104"/>
      <c r="F135" s="104"/>
      <c r="G135" s="105"/>
      <c r="H135" s="32"/>
      <c r="I135" s="32"/>
      <c r="J135" s="420"/>
      <c r="K135" s="418"/>
      <c r="L135" s="418"/>
      <c r="M135" s="418"/>
      <c r="N135" s="418"/>
      <c r="O135" s="418"/>
    </row>
    <row r="136" spans="1:15" ht="15">
      <c r="A136" s="35"/>
      <c r="B136" s="37"/>
      <c r="C136" s="38"/>
      <c r="D136" s="104"/>
      <c r="E136" s="104"/>
      <c r="F136" s="104"/>
      <c r="G136" s="105"/>
      <c r="H136" s="32"/>
      <c r="I136" s="32"/>
      <c r="J136" s="420"/>
      <c r="K136" s="418"/>
      <c r="L136" s="418"/>
      <c r="M136" s="418"/>
      <c r="N136" s="418"/>
      <c r="O136" s="418"/>
    </row>
    <row r="137" spans="1:15" ht="15">
      <c r="A137" s="35"/>
      <c r="B137" s="37"/>
      <c r="C137" s="38"/>
      <c r="D137" s="104"/>
      <c r="E137" s="104"/>
      <c r="F137" s="104"/>
      <c r="G137" s="105"/>
      <c r="H137" s="32"/>
      <c r="I137" s="32"/>
      <c r="J137" s="420"/>
      <c r="K137" s="418"/>
      <c r="L137" s="418"/>
      <c r="M137" s="418"/>
      <c r="N137" s="418"/>
      <c r="O137" s="418"/>
    </row>
    <row r="138" spans="1:15" ht="15">
      <c r="A138" s="35"/>
      <c r="B138" s="37"/>
      <c r="C138" s="38"/>
      <c r="D138" s="104"/>
      <c r="E138" s="104"/>
      <c r="F138" s="104"/>
      <c r="G138" s="105"/>
      <c r="H138" s="32"/>
      <c r="I138" s="32"/>
      <c r="J138" s="420"/>
      <c r="K138" s="418"/>
      <c r="L138" s="418"/>
      <c r="M138" s="418"/>
      <c r="N138" s="418"/>
      <c r="O138" s="418"/>
    </row>
    <row r="139" spans="1:15" ht="15">
      <c r="A139" s="35"/>
      <c r="B139" s="37"/>
      <c r="C139" s="38"/>
      <c r="D139" s="104"/>
      <c r="E139" s="104"/>
      <c r="F139" s="104"/>
      <c r="G139" s="105"/>
      <c r="H139" s="32"/>
      <c r="I139" s="32"/>
      <c r="J139" s="420"/>
      <c r="K139" s="418"/>
      <c r="L139" s="418"/>
      <c r="M139" s="418"/>
      <c r="N139" s="418"/>
      <c r="O139" s="418"/>
    </row>
    <row r="140" spans="1:15" ht="15">
      <c r="A140" s="35"/>
      <c r="B140" s="37"/>
      <c r="C140" s="38"/>
      <c r="D140" s="104"/>
      <c r="E140" s="104"/>
      <c r="F140" s="104"/>
      <c r="G140" s="105"/>
      <c r="H140" s="32"/>
      <c r="I140" s="32"/>
      <c r="J140" s="420"/>
      <c r="K140" s="418"/>
      <c r="L140" s="418"/>
      <c r="M140" s="418"/>
      <c r="N140" s="418"/>
      <c r="O140" s="418"/>
    </row>
    <row r="141" spans="1:15" ht="15">
      <c r="A141" s="35"/>
      <c r="B141" s="37"/>
      <c r="C141" s="38"/>
      <c r="D141" s="104"/>
      <c r="E141" s="104"/>
      <c r="F141" s="104"/>
      <c r="G141" s="105"/>
      <c r="H141" s="32"/>
      <c r="I141" s="32"/>
      <c r="J141" s="420"/>
      <c r="K141" s="418"/>
      <c r="L141" s="418"/>
      <c r="M141" s="418"/>
      <c r="N141" s="418"/>
      <c r="O141" s="418"/>
    </row>
    <row r="142" spans="1:15" ht="15">
      <c r="A142" s="35"/>
      <c r="B142" s="38"/>
      <c r="C142" s="38"/>
      <c r="D142" s="104"/>
      <c r="E142" s="104"/>
      <c r="F142" s="104"/>
      <c r="G142" s="105"/>
      <c r="H142" s="32"/>
      <c r="I142" s="32"/>
      <c r="J142" s="38"/>
      <c r="K142" s="38"/>
      <c r="L142" s="38"/>
      <c r="M142" s="38"/>
      <c r="N142" s="38"/>
      <c r="O142" s="38"/>
    </row>
    <row r="143" spans="1:15" ht="15">
      <c r="A143" s="35"/>
      <c r="B143" s="38"/>
      <c r="C143" s="38"/>
      <c r="D143" s="104"/>
      <c r="E143" s="104"/>
      <c r="F143" s="104"/>
      <c r="G143" s="105"/>
      <c r="H143" s="32"/>
      <c r="I143" s="32"/>
      <c r="J143" s="38"/>
      <c r="K143" s="38"/>
      <c r="L143" s="38"/>
      <c r="M143" s="38"/>
      <c r="N143" s="38"/>
      <c r="O143" s="38"/>
    </row>
  </sheetData>
  <mergeCells count="9">
    <mergeCell ref="J19:O19"/>
    <mergeCell ref="J20:O141"/>
    <mergeCell ref="B53:I53"/>
    <mergeCell ref="B54:I55"/>
    <mergeCell ref="J1:O1"/>
    <mergeCell ref="B2:G2"/>
    <mergeCell ref="B3:G3"/>
    <mergeCell ref="B4:G4"/>
    <mergeCell ref="J2:O18"/>
  </mergeCells>
  <phoneticPr fontId="10" type="noConversion"/>
  <pageMargins left="0.17" right="0.17" top="0.26" bottom="0.24" header="0.28000000000000003" footer="0.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44"/>
  </sheetPr>
  <dimension ref="A1:T79"/>
  <sheetViews>
    <sheetView topLeftCell="A40" workbookViewId="0">
      <selection activeCell="K27" sqref="K27"/>
    </sheetView>
  </sheetViews>
  <sheetFormatPr defaultRowHeight="12.75"/>
  <cols>
    <col min="1" max="1" width="3.5703125" customWidth="1"/>
  </cols>
  <sheetData>
    <row r="1" spans="1:20" ht="16.5">
      <c r="A1" s="63"/>
      <c r="B1" s="436" t="s">
        <v>89</v>
      </c>
      <c r="C1" s="437"/>
      <c r="D1" s="437"/>
      <c r="E1" s="437"/>
      <c r="F1" s="437"/>
      <c r="G1" s="437"/>
      <c r="H1" s="437"/>
      <c r="I1" s="437"/>
      <c r="J1" s="437"/>
      <c r="K1" s="437"/>
      <c r="L1" s="437"/>
      <c r="M1" s="437"/>
      <c r="N1" s="438"/>
      <c r="O1" s="432" t="s">
        <v>22</v>
      </c>
      <c r="P1" s="433"/>
      <c r="Q1" s="433"/>
      <c r="R1" s="433"/>
      <c r="S1" s="433"/>
      <c r="T1" s="433"/>
    </row>
    <row r="2" spans="1:20" ht="15">
      <c r="A2" s="63"/>
      <c r="B2" s="439" t="s">
        <v>217</v>
      </c>
      <c r="C2" s="440"/>
      <c r="D2" s="440"/>
      <c r="E2" s="440"/>
      <c r="F2" s="440"/>
      <c r="G2" s="440"/>
      <c r="H2" s="440"/>
      <c r="I2" s="440"/>
      <c r="J2" s="440"/>
      <c r="K2" s="440"/>
      <c r="L2" s="440"/>
      <c r="M2" s="440"/>
      <c r="N2" s="441"/>
      <c r="O2" s="434" t="s">
        <v>218</v>
      </c>
      <c r="P2" s="433"/>
      <c r="Q2" s="433"/>
      <c r="R2" s="433"/>
      <c r="S2" s="433"/>
      <c r="T2" s="433"/>
    </row>
    <row r="3" spans="1:20" ht="15">
      <c r="A3" s="63"/>
      <c r="B3" s="435"/>
      <c r="C3" s="440"/>
      <c r="D3" s="440"/>
      <c r="E3" s="440"/>
      <c r="F3" s="440"/>
      <c r="G3" s="440"/>
      <c r="H3" s="440"/>
      <c r="I3" s="440"/>
      <c r="J3" s="440"/>
      <c r="K3" s="440"/>
      <c r="L3" s="440"/>
      <c r="M3" s="440"/>
      <c r="N3" s="441"/>
      <c r="O3" s="435"/>
      <c r="P3" s="433"/>
      <c r="Q3" s="433"/>
      <c r="R3" s="433"/>
      <c r="S3" s="433"/>
      <c r="T3" s="433"/>
    </row>
    <row r="4" spans="1:20" ht="15">
      <c r="A4" s="63"/>
      <c r="B4" s="64"/>
      <c r="C4" s="63"/>
      <c r="D4" s="63"/>
      <c r="E4" s="63"/>
      <c r="F4" s="63"/>
      <c r="G4" s="63"/>
      <c r="H4" s="63"/>
      <c r="I4" s="63"/>
      <c r="J4" s="63"/>
      <c r="K4" s="63"/>
      <c r="L4" s="63"/>
      <c r="M4" s="63"/>
      <c r="N4" s="63"/>
      <c r="O4" s="435"/>
      <c r="P4" s="433"/>
      <c r="Q4" s="433"/>
      <c r="R4" s="433"/>
      <c r="S4" s="433"/>
      <c r="T4" s="433"/>
    </row>
    <row r="5" spans="1:20" ht="15">
      <c r="A5" s="63"/>
      <c r="B5" s="64"/>
      <c r="C5" s="63"/>
      <c r="D5" s="63"/>
      <c r="E5" s="63"/>
      <c r="F5" s="63"/>
      <c r="G5" s="63"/>
      <c r="H5" s="63"/>
      <c r="I5" s="63"/>
      <c r="J5" s="63"/>
      <c r="K5" s="63"/>
      <c r="L5" s="63"/>
      <c r="M5" s="63"/>
      <c r="N5" s="63"/>
      <c r="O5" s="435"/>
      <c r="P5" s="433"/>
      <c r="Q5" s="433"/>
      <c r="R5" s="433"/>
      <c r="S5" s="433"/>
      <c r="T5" s="433"/>
    </row>
    <row r="6" spans="1:20" ht="15">
      <c r="A6" s="63"/>
      <c r="B6" s="64"/>
      <c r="C6" s="63"/>
      <c r="D6" s="63"/>
      <c r="E6" s="63"/>
      <c r="F6" s="63"/>
      <c r="G6" s="63"/>
      <c r="H6" s="63"/>
      <c r="I6" s="63"/>
      <c r="J6" s="63"/>
      <c r="K6" s="63"/>
      <c r="L6" s="63"/>
      <c r="M6" s="63"/>
      <c r="N6" s="63"/>
      <c r="O6" s="435"/>
      <c r="P6" s="433"/>
      <c r="Q6" s="433"/>
      <c r="R6" s="433"/>
      <c r="S6" s="433"/>
      <c r="T6" s="433"/>
    </row>
    <row r="7" spans="1:20" ht="15">
      <c r="A7" s="63"/>
      <c r="B7" s="64"/>
      <c r="C7" s="63"/>
      <c r="D7" s="63"/>
      <c r="E7" s="63"/>
      <c r="F7" s="63"/>
      <c r="G7" s="63"/>
      <c r="H7" s="63"/>
      <c r="I7" s="63"/>
      <c r="J7" s="63"/>
      <c r="K7" s="63"/>
      <c r="L7" s="63"/>
      <c r="M7" s="63"/>
      <c r="N7" s="63"/>
      <c r="O7" s="435"/>
      <c r="P7" s="433"/>
      <c r="Q7" s="433"/>
      <c r="R7" s="433"/>
      <c r="S7" s="433"/>
      <c r="T7" s="433"/>
    </row>
    <row r="8" spans="1:20" ht="15">
      <c r="A8" s="63"/>
      <c r="B8" s="64"/>
      <c r="C8" s="63"/>
      <c r="D8" s="63"/>
      <c r="E8" s="63"/>
      <c r="F8" s="63"/>
      <c r="G8" s="63"/>
      <c r="H8" s="63"/>
      <c r="I8" s="63"/>
      <c r="J8" s="63"/>
      <c r="K8" s="63"/>
      <c r="L8" s="63"/>
      <c r="M8" s="63"/>
      <c r="N8" s="63"/>
      <c r="O8" s="435"/>
      <c r="P8" s="433"/>
      <c r="Q8" s="433"/>
      <c r="R8" s="433"/>
      <c r="S8" s="433"/>
      <c r="T8" s="433"/>
    </row>
    <row r="9" spans="1:20" ht="15">
      <c r="A9" s="63"/>
      <c r="B9" s="64"/>
      <c r="C9" s="63"/>
      <c r="D9" s="63"/>
      <c r="E9" s="63"/>
      <c r="F9" s="63"/>
      <c r="G9" s="63"/>
      <c r="H9" s="63"/>
      <c r="I9" s="63"/>
      <c r="J9" s="63"/>
      <c r="K9" s="63"/>
      <c r="L9" s="63"/>
      <c r="M9" s="63"/>
      <c r="N9" s="63"/>
      <c r="O9" s="435"/>
      <c r="P9" s="433"/>
      <c r="Q9" s="433"/>
      <c r="R9" s="433"/>
      <c r="S9" s="433"/>
      <c r="T9" s="433"/>
    </row>
    <row r="10" spans="1:20" ht="15">
      <c r="A10" s="63"/>
      <c r="B10" s="64"/>
      <c r="C10" s="63"/>
      <c r="D10" s="63"/>
      <c r="E10" s="63"/>
      <c r="F10" s="63"/>
      <c r="G10" s="63"/>
      <c r="H10" s="63"/>
      <c r="I10" s="63"/>
      <c r="J10" s="63"/>
      <c r="K10" s="63"/>
      <c r="L10" s="63"/>
      <c r="M10" s="63"/>
      <c r="N10" s="63"/>
      <c r="O10" s="435"/>
      <c r="P10" s="433"/>
      <c r="Q10" s="433"/>
      <c r="R10" s="433"/>
      <c r="S10" s="433"/>
      <c r="T10" s="433"/>
    </row>
    <row r="11" spans="1:20" ht="15">
      <c r="A11" s="63"/>
      <c r="B11" s="64"/>
      <c r="C11" s="63"/>
      <c r="D11" s="63"/>
      <c r="E11" s="63"/>
      <c r="F11" s="63"/>
      <c r="G11" s="63"/>
      <c r="H11" s="63"/>
      <c r="I11" s="63"/>
      <c r="J11" s="63"/>
      <c r="K11" s="63"/>
      <c r="L11" s="63"/>
      <c r="M11" s="63"/>
      <c r="N11" s="63"/>
      <c r="O11" s="435"/>
      <c r="P11" s="433"/>
      <c r="Q11" s="433"/>
      <c r="R11" s="433"/>
      <c r="S11" s="433"/>
      <c r="T11" s="433"/>
    </row>
    <row r="12" spans="1:20" ht="15">
      <c r="A12" s="63"/>
      <c r="B12" s="64"/>
      <c r="C12" s="63"/>
      <c r="D12" s="63"/>
      <c r="E12" s="63"/>
      <c r="F12" s="63"/>
      <c r="G12" s="63"/>
      <c r="H12" s="63"/>
      <c r="I12" s="63"/>
      <c r="J12" s="63"/>
      <c r="K12" s="63"/>
      <c r="L12" s="63"/>
      <c r="M12" s="63"/>
      <c r="N12" s="63"/>
      <c r="O12" s="435"/>
      <c r="P12" s="433"/>
      <c r="Q12" s="433"/>
      <c r="R12" s="433"/>
      <c r="S12" s="433"/>
      <c r="T12" s="433"/>
    </row>
    <row r="13" spans="1:20" ht="15">
      <c r="A13" s="63"/>
      <c r="B13" s="64"/>
      <c r="C13" s="63"/>
      <c r="D13" s="63"/>
      <c r="E13" s="63"/>
      <c r="F13" s="63"/>
      <c r="G13" s="63"/>
      <c r="H13" s="63"/>
      <c r="I13" s="63"/>
      <c r="J13" s="63"/>
      <c r="K13" s="63"/>
      <c r="L13" s="63"/>
      <c r="M13" s="63"/>
      <c r="N13" s="63"/>
      <c r="O13" s="435"/>
      <c r="P13" s="433"/>
      <c r="Q13" s="433"/>
      <c r="R13" s="433"/>
      <c r="S13" s="433"/>
      <c r="T13" s="433"/>
    </row>
    <row r="14" spans="1:20" ht="15">
      <c r="A14" s="63"/>
      <c r="B14" s="64"/>
      <c r="C14" s="63"/>
      <c r="D14" s="63"/>
      <c r="E14" s="63"/>
      <c r="F14" s="63"/>
      <c r="G14" s="63"/>
      <c r="H14" s="63"/>
      <c r="I14" s="63"/>
      <c r="J14" s="63"/>
      <c r="K14" s="63"/>
      <c r="L14" s="63"/>
      <c r="M14" s="63"/>
      <c r="N14" s="63"/>
      <c r="O14" s="435"/>
      <c r="P14" s="433"/>
      <c r="Q14" s="433"/>
      <c r="R14" s="433"/>
      <c r="S14" s="433"/>
      <c r="T14" s="433"/>
    </row>
    <row r="15" spans="1:20" ht="15">
      <c r="A15" s="63"/>
      <c r="B15" s="64"/>
      <c r="C15" s="63"/>
      <c r="D15" s="63"/>
      <c r="E15" s="63"/>
      <c r="F15" s="63"/>
      <c r="G15" s="63"/>
      <c r="H15" s="63"/>
      <c r="I15" s="63"/>
      <c r="J15" s="63"/>
      <c r="K15" s="63"/>
      <c r="L15" s="63"/>
      <c r="M15" s="63"/>
      <c r="N15" s="63"/>
      <c r="O15" s="435"/>
      <c r="P15" s="433"/>
      <c r="Q15" s="433"/>
      <c r="R15" s="433"/>
      <c r="S15" s="433"/>
      <c r="T15" s="433"/>
    </row>
    <row r="16" spans="1:20" ht="15">
      <c r="A16" s="63"/>
      <c r="B16" s="64"/>
      <c r="C16" s="63"/>
      <c r="D16" s="63"/>
      <c r="E16" s="63"/>
      <c r="F16" s="63"/>
      <c r="G16" s="63"/>
      <c r="H16" s="63"/>
      <c r="I16" s="63"/>
      <c r="J16" s="63"/>
      <c r="K16" s="63"/>
      <c r="L16" s="63"/>
      <c r="M16" s="63"/>
      <c r="N16" s="63"/>
      <c r="O16" s="435"/>
      <c r="P16" s="433"/>
      <c r="Q16" s="433"/>
      <c r="R16" s="433"/>
      <c r="S16" s="433"/>
      <c r="T16" s="433"/>
    </row>
    <row r="17" spans="1:20" ht="15">
      <c r="A17" s="63"/>
      <c r="B17" s="63"/>
      <c r="C17" s="63"/>
      <c r="D17" s="63"/>
      <c r="E17" s="63"/>
      <c r="F17" s="63"/>
      <c r="G17" s="63"/>
      <c r="H17" s="63"/>
      <c r="I17" s="63"/>
      <c r="J17" s="63"/>
      <c r="K17" s="63"/>
      <c r="L17" s="63"/>
      <c r="M17" s="63"/>
      <c r="N17" s="63"/>
      <c r="O17" s="435"/>
      <c r="P17" s="433"/>
      <c r="Q17" s="433"/>
      <c r="R17" s="433"/>
      <c r="S17" s="433"/>
      <c r="T17" s="433"/>
    </row>
    <row r="18" spans="1:20" ht="15">
      <c r="A18" s="63"/>
      <c r="B18" s="63"/>
      <c r="C18" s="63"/>
      <c r="D18" s="63"/>
      <c r="E18" s="63"/>
      <c r="F18" s="63"/>
      <c r="G18" s="63"/>
      <c r="H18" s="63"/>
      <c r="I18" s="63"/>
      <c r="J18" s="63"/>
      <c r="K18" s="63"/>
      <c r="L18" s="63"/>
      <c r="M18" s="63"/>
      <c r="N18" s="63"/>
      <c r="O18" s="435"/>
      <c r="P18" s="433"/>
      <c r="Q18" s="433"/>
      <c r="R18" s="433"/>
      <c r="S18" s="433"/>
      <c r="T18" s="433"/>
    </row>
    <row r="19" spans="1:20" ht="15">
      <c r="A19" s="63"/>
      <c r="B19" s="63"/>
      <c r="C19" s="63"/>
      <c r="D19" s="63"/>
      <c r="E19" s="63"/>
      <c r="F19" s="63"/>
      <c r="G19" s="63"/>
      <c r="H19" s="63"/>
      <c r="I19" s="63"/>
      <c r="J19" s="63"/>
      <c r="K19" s="63"/>
      <c r="L19" s="63"/>
      <c r="M19" s="63"/>
      <c r="N19" s="63"/>
      <c r="O19" s="435"/>
      <c r="P19" s="433"/>
      <c r="Q19" s="433"/>
      <c r="R19" s="433"/>
      <c r="S19" s="433"/>
      <c r="T19" s="433"/>
    </row>
    <row r="20" spans="1:20" ht="15">
      <c r="A20" s="63"/>
      <c r="B20" s="63"/>
      <c r="C20" s="63"/>
      <c r="D20" s="63"/>
      <c r="E20" s="63"/>
      <c r="F20" s="63"/>
      <c r="G20" s="63"/>
      <c r="H20" s="63"/>
      <c r="I20" s="63"/>
      <c r="J20" s="63"/>
      <c r="K20" s="63"/>
      <c r="L20" s="63"/>
      <c r="M20" s="63"/>
      <c r="N20" s="63"/>
      <c r="O20" s="435"/>
      <c r="P20" s="433"/>
      <c r="Q20" s="433"/>
      <c r="R20" s="433"/>
      <c r="S20" s="433"/>
      <c r="T20" s="433"/>
    </row>
    <row r="21" spans="1:20" ht="15">
      <c r="A21" s="63"/>
      <c r="B21" s="63"/>
      <c r="C21" s="63"/>
      <c r="D21" s="63"/>
      <c r="E21" s="63"/>
      <c r="F21" s="63"/>
      <c r="G21" s="63"/>
      <c r="H21" s="63"/>
      <c r="I21" s="63"/>
      <c r="J21" s="63"/>
      <c r="K21" s="63"/>
      <c r="L21" s="63"/>
      <c r="M21" s="63"/>
      <c r="N21" s="63"/>
      <c r="O21" s="435"/>
      <c r="P21" s="433"/>
      <c r="Q21" s="433"/>
      <c r="R21" s="433"/>
      <c r="S21" s="433"/>
      <c r="T21" s="433"/>
    </row>
    <row r="22" spans="1:20" ht="15">
      <c r="A22" s="63"/>
      <c r="B22" s="63"/>
      <c r="C22" s="63"/>
      <c r="D22" s="63"/>
      <c r="E22" s="63"/>
      <c r="F22" s="63"/>
      <c r="G22" s="63"/>
      <c r="H22" s="63"/>
      <c r="I22" s="63"/>
      <c r="J22" s="63"/>
      <c r="K22" s="63"/>
      <c r="L22" s="63"/>
      <c r="M22" s="63"/>
      <c r="N22" s="63"/>
      <c r="O22" s="435"/>
      <c r="P22" s="433"/>
      <c r="Q22" s="433"/>
      <c r="R22" s="433"/>
      <c r="S22" s="433"/>
      <c r="T22" s="433"/>
    </row>
    <row r="23" spans="1:20" ht="15">
      <c r="A23" s="63"/>
      <c r="B23" s="63"/>
      <c r="C23" s="63"/>
      <c r="D23" s="63"/>
      <c r="E23" s="63"/>
      <c r="F23" s="63"/>
      <c r="G23" s="63"/>
      <c r="H23" s="63"/>
      <c r="I23" s="63"/>
      <c r="J23" s="63"/>
      <c r="K23" s="63"/>
      <c r="L23" s="63"/>
      <c r="M23" s="63"/>
      <c r="N23" s="63"/>
      <c r="O23" s="435"/>
      <c r="P23" s="433"/>
      <c r="Q23" s="433"/>
      <c r="R23" s="433"/>
      <c r="S23" s="433"/>
      <c r="T23" s="433"/>
    </row>
    <row r="24" spans="1:20" ht="15">
      <c r="A24" s="63"/>
      <c r="B24" s="63"/>
      <c r="C24" s="63"/>
      <c r="D24" s="63"/>
      <c r="E24" s="63"/>
      <c r="F24" s="63"/>
      <c r="G24" s="63"/>
      <c r="H24" s="63"/>
      <c r="I24" s="63"/>
      <c r="J24" s="63"/>
      <c r="K24" s="63"/>
      <c r="L24" s="63"/>
      <c r="M24" s="63"/>
      <c r="N24" s="63"/>
      <c r="O24" s="435"/>
      <c r="P24" s="433"/>
      <c r="Q24" s="433"/>
      <c r="R24" s="433"/>
      <c r="S24" s="433"/>
      <c r="T24" s="433"/>
    </row>
    <row r="25" spans="1:20" ht="15">
      <c r="A25" s="63"/>
      <c r="B25" s="63"/>
      <c r="C25" s="63"/>
      <c r="D25" s="63"/>
      <c r="E25" s="63"/>
      <c r="F25" s="63"/>
      <c r="G25" s="63"/>
      <c r="H25" s="63"/>
      <c r="I25" s="63"/>
      <c r="J25" s="63"/>
      <c r="K25" s="63"/>
      <c r="L25" s="63"/>
      <c r="M25" s="63"/>
      <c r="N25" s="63"/>
      <c r="O25" s="435"/>
      <c r="P25" s="433"/>
      <c r="Q25" s="433"/>
      <c r="R25" s="433"/>
      <c r="S25" s="433"/>
      <c r="T25" s="433"/>
    </row>
    <row r="26" spans="1:20" ht="15">
      <c r="A26" s="63"/>
      <c r="B26" s="63"/>
      <c r="C26" s="63"/>
      <c r="D26" s="63"/>
      <c r="E26" s="63"/>
      <c r="F26" s="63"/>
      <c r="G26" s="63"/>
      <c r="H26" s="63"/>
      <c r="I26" s="63"/>
      <c r="J26" s="63"/>
      <c r="K26" s="63"/>
      <c r="L26" s="63"/>
      <c r="M26" s="63"/>
      <c r="N26" s="63"/>
      <c r="O26" s="435"/>
      <c r="P26" s="433"/>
      <c r="Q26" s="433"/>
      <c r="R26" s="433"/>
      <c r="S26" s="433"/>
      <c r="T26" s="433"/>
    </row>
    <row r="27" spans="1:20" ht="15">
      <c r="A27" s="63"/>
      <c r="B27" s="63"/>
      <c r="C27" s="63"/>
      <c r="D27" s="63"/>
      <c r="E27" s="63"/>
      <c r="F27" s="63"/>
      <c r="G27" s="63"/>
      <c r="H27" s="63"/>
      <c r="I27" s="63"/>
      <c r="J27" s="63"/>
      <c r="K27" s="63"/>
      <c r="L27" s="63"/>
      <c r="M27" s="63"/>
      <c r="N27" s="63"/>
      <c r="O27" s="435"/>
      <c r="P27" s="433"/>
      <c r="Q27" s="433"/>
      <c r="R27" s="433"/>
      <c r="S27" s="433"/>
      <c r="T27" s="433"/>
    </row>
    <row r="28" spans="1:20" ht="15">
      <c r="A28" s="63"/>
      <c r="B28" s="63"/>
      <c r="C28" s="63"/>
      <c r="D28" s="63"/>
      <c r="E28" s="63"/>
      <c r="F28" s="63"/>
      <c r="G28" s="63"/>
      <c r="H28" s="63"/>
      <c r="I28" s="63"/>
      <c r="J28" s="63"/>
      <c r="K28" s="63"/>
      <c r="L28" s="63"/>
      <c r="M28" s="63"/>
      <c r="N28" s="63"/>
      <c r="O28" s="435"/>
      <c r="P28" s="433"/>
      <c r="Q28" s="433"/>
      <c r="R28" s="433"/>
      <c r="S28" s="433"/>
      <c r="T28" s="433"/>
    </row>
    <row r="29" spans="1:20" ht="15">
      <c r="A29" s="63"/>
      <c r="B29" s="63"/>
      <c r="C29" s="63"/>
      <c r="D29" s="63"/>
      <c r="E29" s="63"/>
      <c r="F29" s="63"/>
      <c r="G29" s="63"/>
      <c r="H29" s="63"/>
      <c r="I29" s="63"/>
      <c r="J29" s="63"/>
      <c r="K29" s="63"/>
      <c r="L29" s="63"/>
      <c r="M29" s="63"/>
      <c r="N29" s="63"/>
      <c r="O29" s="435"/>
      <c r="P29" s="433"/>
      <c r="Q29" s="433"/>
      <c r="R29" s="433"/>
      <c r="S29" s="433"/>
      <c r="T29" s="433"/>
    </row>
    <row r="30" spans="1:20" ht="15">
      <c r="A30" s="63"/>
      <c r="B30" s="63"/>
      <c r="C30" s="63"/>
      <c r="D30" s="63"/>
      <c r="E30" s="63"/>
      <c r="F30" s="63"/>
      <c r="G30" s="63"/>
      <c r="H30" s="63"/>
      <c r="I30" s="63"/>
      <c r="J30" s="63"/>
      <c r="K30" s="63"/>
      <c r="L30" s="63"/>
      <c r="M30" s="63"/>
      <c r="N30" s="63"/>
      <c r="O30" s="435"/>
      <c r="P30" s="433"/>
      <c r="Q30" s="433"/>
      <c r="R30" s="433"/>
      <c r="S30" s="433"/>
      <c r="T30" s="433"/>
    </row>
    <row r="31" spans="1:20" ht="15">
      <c r="A31" s="63"/>
      <c r="B31" s="63"/>
      <c r="C31" s="63"/>
      <c r="D31" s="63"/>
      <c r="E31" s="63"/>
      <c r="F31" s="63"/>
      <c r="G31" s="63"/>
      <c r="H31" s="63"/>
      <c r="I31" s="63"/>
      <c r="J31" s="63"/>
      <c r="K31" s="63"/>
      <c r="L31" s="63"/>
      <c r="M31" s="63"/>
      <c r="N31" s="63"/>
      <c r="O31" s="435"/>
      <c r="P31" s="433"/>
      <c r="Q31" s="433"/>
      <c r="R31" s="433"/>
      <c r="S31" s="433"/>
      <c r="T31" s="433"/>
    </row>
    <row r="32" spans="1:20" ht="15">
      <c r="A32" s="63"/>
      <c r="B32" s="63"/>
      <c r="C32" s="63"/>
      <c r="D32" s="63"/>
      <c r="E32" s="63"/>
      <c r="F32" s="63"/>
      <c r="G32" s="63"/>
      <c r="H32" s="63"/>
      <c r="I32" s="63"/>
      <c r="J32" s="63"/>
      <c r="K32" s="63"/>
      <c r="L32" s="63"/>
      <c r="M32" s="63"/>
      <c r="N32" s="63"/>
      <c r="O32" s="435"/>
      <c r="P32" s="433"/>
      <c r="Q32" s="433"/>
      <c r="R32" s="433"/>
      <c r="S32" s="433"/>
      <c r="T32" s="433"/>
    </row>
    <row r="33" spans="1:20" ht="15">
      <c r="A33" s="65"/>
      <c r="B33" s="64"/>
      <c r="C33" s="63"/>
      <c r="D33" s="63"/>
      <c r="E33" s="63"/>
      <c r="F33" s="63"/>
      <c r="G33" s="63"/>
      <c r="H33" s="63"/>
      <c r="I33" s="63"/>
      <c r="J33" s="63"/>
      <c r="K33" s="63"/>
      <c r="L33" s="63"/>
      <c r="M33" s="63"/>
      <c r="N33" s="63"/>
      <c r="O33" s="435"/>
      <c r="P33" s="433"/>
      <c r="Q33" s="433"/>
      <c r="R33" s="433"/>
      <c r="S33" s="433"/>
      <c r="T33" s="433"/>
    </row>
    <row r="34" spans="1:20" ht="15">
      <c r="A34" s="65"/>
      <c r="B34" s="64"/>
      <c r="C34" s="63"/>
      <c r="D34" s="63"/>
      <c r="E34" s="63"/>
      <c r="F34" s="63"/>
      <c r="G34" s="63"/>
      <c r="H34" s="63"/>
      <c r="I34" s="63"/>
      <c r="J34" s="63"/>
      <c r="K34" s="63"/>
      <c r="L34" s="63"/>
      <c r="M34" s="63"/>
      <c r="N34" s="63"/>
      <c r="O34" s="435"/>
      <c r="P34" s="433"/>
      <c r="Q34" s="433"/>
      <c r="R34" s="433"/>
      <c r="S34" s="433"/>
      <c r="T34" s="433"/>
    </row>
    <row r="35" spans="1:20" ht="15">
      <c r="A35" s="65"/>
      <c r="B35" s="64"/>
      <c r="C35" s="63"/>
      <c r="D35" s="63"/>
      <c r="E35" s="63"/>
      <c r="F35" s="63"/>
      <c r="G35" s="63"/>
      <c r="H35" s="63"/>
      <c r="I35" s="63"/>
      <c r="J35" s="63"/>
      <c r="K35" s="63"/>
      <c r="L35" s="63"/>
      <c r="M35" s="63"/>
      <c r="N35" s="63"/>
      <c r="O35" s="435"/>
      <c r="P35" s="433"/>
      <c r="Q35" s="433"/>
      <c r="R35" s="433"/>
      <c r="S35" s="433"/>
      <c r="T35" s="433"/>
    </row>
    <row r="36" spans="1:20" ht="15">
      <c r="A36" s="65"/>
      <c r="B36" s="64"/>
      <c r="C36" s="63"/>
      <c r="D36" s="63"/>
      <c r="E36" s="63"/>
      <c r="F36" s="63"/>
      <c r="G36" s="63"/>
      <c r="H36" s="63"/>
      <c r="I36" s="63"/>
      <c r="J36" s="63"/>
      <c r="K36" s="63"/>
      <c r="L36" s="63"/>
      <c r="M36" s="63"/>
      <c r="N36" s="63"/>
      <c r="O36" s="435"/>
      <c r="P36" s="433"/>
      <c r="Q36" s="433"/>
      <c r="R36" s="433"/>
      <c r="S36" s="433"/>
      <c r="T36" s="433"/>
    </row>
    <row r="37" spans="1:20" ht="15">
      <c r="A37" s="65"/>
      <c r="B37" s="64"/>
      <c r="C37" s="63"/>
      <c r="D37" s="63"/>
      <c r="E37" s="63"/>
      <c r="F37" s="63"/>
      <c r="G37" s="63"/>
      <c r="H37" s="63"/>
      <c r="I37" s="63"/>
      <c r="J37" s="63"/>
      <c r="K37" s="63"/>
      <c r="L37" s="63"/>
      <c r="M37" s="63"/>
      <c r="N37" s="63"/>
      <c r="O37" s="435"/>
      <c r="P37" s="433"/>
      <c r="Q37" s="433"/>
      <c r="R37" s="433"/>
      <c r="S37" s="433"/>
      <c r="T37" s="433"/>
    </row>
    <row r="38" spans="1:20" ht="15">
      <c r="A38" s="65"/>
      <c r="B38" s="64"/>
      <c r="C38" s="63"/>
      <c r="D38" s="63"/>
      <c r="E38" s="63"/>
      <c r="F38" s="63"/>
      <c r="G38" s="63"/>
      <c r="H38" s="63"/>
      <c r="I38" s="63"/>
      <c r="J38" s="63"/>
      <c r="K38" s="63"/>
      <c r="L38" s="63"/>
      <c r="M38" s="63"/>
      <c r="N38" s="63"/>
      <c r="O38" s="435"/>
      <c r="P38" s="433"/>
      <c r="Q38" s="433"/>
      <c r="R38" s="433"/>
      <c r="S38" s="433"/>
      <c r="T38" s="433"/>
    </row>
    <row r="39" spans="1:20" ht="15">
      <c r="A39" s="65"/>
      <c r="B39" s="64"/>
      <c r="C39" s="63"/>
      <c r="D39" s="63"/>
      <c r="E39" s="63"/>
      <c r="F39" s="63"/>
      <c r="G39" s="63"/>
      <c r="H39" s="63"/>
      <c r="I39" s="63"/>
      <c r="J39" s="63"/>
      <c r="K39" s="63"/>
      <c r="L39" s="63"/>
      <c r="M39" s="63"/>
      <c r="N39" s="63"/>
      <c r="O39" s="435"/>
      <c r="P39" s="433"/>
      <c r="Q39" s="433"/>
      <c r="R39" s="433"/>
      <c r="S39" s="433"/>
      <c r="T39" s="433"/>
    </row>
    <row r="40" spans="1:20" ht="15">
      <c r="A40" s="65"/>
      <c r="B40" s="64"/>
      <c r="C40" s="63"/>
      <c r="D40" s="63"/>
      <c r="E40" s="63"/>
      <c r="F40" s="63"/>
      <c r="G40" s="63"/>
      <c r="H40" s="63"/>
      <c r="I40" s="63"/>
      <c r="J40" s="63"/>
      <c r="K40" s="63"/>
      <c r="L40" s="63"/>
      <c r="M40" s="63"/>
      <c r="N40" s="63"/>
      <c r="O40" s="435"/>
      <c r="P40" s="433"/>
      <c r="Q40" s="433"/>
      <c r="R40" s="433"/>
      <c r="S40" s="433"/>
      <c r="T40" s="433"/>
    </row>
    <row r="41" spans="1:20" ht="15">
      <c r="A41" s="65"/>
      <c r="B41" s="64"/>
      <c r="C41" s="63"/>
      <c r="D41" s="63"/>
      <c r="E41" s="63"/>
      <c r="F41" s="63"/>
      <c r="G41" s="63"/>
      <c r="H41" s="63"/>
      <c r="I41" s="63"/>
      <c r="J41" s="63"/>
      <c r="K41" s="63"/>
      <c r="L41" s="63"/>
      <c r="M41" s="63"/>
      <c r="N41" s="63"/>
      <c r="O41" s="435"/>
      <c r="P41" s="433"/>
      <c r="Q41" s="433"/>
      <c r="R41" s="433"/>
      <c r="S41" s="433"/>
      <c r="T41" s="433"/>
    </row>
    <row r="42" spans="1:20" ht="15">
      <c r="A42" s="66"/>
      <c r="B42" s="64"/>
      <c r="C42" s="63"/>
      <c r="D42" s="63"/>
      <c r="E42" s="63"/>
      <c r="F42" s="63"/>
      <c r="G42" s="63"/>
      <c r="H42" s="63"/>
      <c r="I42" s="63"/>
      <c r="J42" s="63"/>
      <c r="K42" s="63"/>
      <c r="L42" s="63"/>
      <c r="M42" s="63"/>
      <c r="N42" s="63"/>
      <c r="O42" s="435"/>
      <c r="P42" s="433"/>
      <c r="Q42" s="433"/>
      <c r="R42" s="433"/>
      <c r="S42" s="433"/>
      <c r="T42" s="433"/>
    </row>
    <row r="43" spans="1:20" ht="15">
      <c r="A43" s="65"/>
      <c r="B43" s="64"/>
      <c r="C43" s="63"/>
      <c r="D43" s="63"/>
      <c r="E43" s="63"/>
      <c r="F43" s="63"/>
      <c r="G43" s="63"/>
      <c r="H43" s="63"/>
      <c r="I43" s="63"/>
      <c r="J43" s="63"/>
      <c r="K43" s="63"/>
      <c r="L43" s="63"/>
      <c r="M43" s="63"/>
      <c r="N43" s="63"/>
      <c r="O43" s="435"/>
      <c r="P43" s="433"/>
      <c r="Q43" s="433"/>
      <c r="R43" s="433"/>
      <c r="S43" s="433"/>
      <c r="T43" s="433"/>
    </row>
    <row r="44" spans="1:20" ht="15">
      <c r="A44" s="65"/>
      <c r="B44" s="64"/>
      <c r="C44" s="63"/>
      <c r="D44" s="63"/>
      <c r="E44" s="63"/>
      <c r="F44" s="63"/>
      <c r="G44" s="63"/>
      <c r="H44" s="63"/>
      <c r="I44" s="63"/>
      <c r="J44" s="63"/>
      <c r="K44" s="63"/>
      <c r="L44" s="63"/>
      <c r="M44" s="63"/>
      <c r="N44" s="63"/>
      <c r="O44" s="435"/>
      <c r="P44" s="433"/>
      <c r="Q44" s="433"/>
      <c r="R44" s="433"/>
      <c r="S44" s="433"/>
      <c r="T44" s="433"/>
    </row>
    <row r="45" spans="1:20" ht="15">
      <c r="A45" s="65"/>
      <c r="B45" s="64"/>
      <c r="C45" s="63"/>
      <c r="D45" s="63"/>
      <c r="E45" s="63"/>
      <c r="F45" s="63"/>
      <c r="G45" s="63"/>
      <c r="H45" s="63"/>
      <c r="I45" s="63"/>
      <c r="J45" s="63"/>
      <c r="K45" s="63"/>
      <c r="L45" s="63"/>
      <c r="M45" s="63"/>
      <c r="N45" s="63"/>
      <c r="O45" s="435"/>
      <c r="P45" s="433"/>
      <c r="Q45" s="433"/>
      <c r="R45" s="433"/>
      <c r="S45" s="433"/>
      <c r="T45" s="433"/>
    </row>
    <row r="46" spans="1:20" ht="15">
      <c r="A46" s="65"/>
      <c r="B46" s="64"/>
      <c r="C46" s="63"/>
      <c r="D46" s="63"/>
      <c r="E46" s="63"/>
      <c r="F46" s="63"/>
      <c r="G46" s="63"/>
      <c r="H46" s="63"/>
      <c r="I46" s="63"/>
      <c r="J46" s="63"/>
      <c r="K46" s="63"/>
      <c r="L46" s="63"/>
      <c r="M46" s="63"/>
      <c r="N46" s="63"/>
      <c r="O46" s="435"/>
      <c r="P46" s="433"/>
      <c r="Q46" s="433"/>
      <c r="R46" s="433"/>
      <c r="S46" s="433"/>
      <c r="T46" s="433"/>
    </row>
    <row r="47" spans="1:20" ht="15">
      <c r="A47" s="65"/>
      <c r="B47" s="64"/>
      <c r="C47" s="63"/>
      <c r="D47" s="63"/>
      <c r="E47" s="63"/>
      <c r="F47" s="63"/>
      <c r="G47" s="63"/>
      <c r="H47" s="63"/>
      <c r="I47" s="63"/>
      <c r="J47" s="63"/>
      <c r="K47" s="63"/>
      <c r="L47" s="63"/>
      <c r="M47" s="63"/>
      <c r="N47" s="63"/>
      <c r="O47" s="435"/>
      <c r="P47" s="433"/>
      <c r="Q47" s="433"/>
      <c r="R47" s="433"/>
      <c r="S47" s="433"/>
      <c r="T47" s="433"/>
    </row>
    <row r="48" spans="1:20" ht="15">
      <c r="A48" s="65"/>
      <c r="B48" s="64"/>
      <c r="C48" s="63"/>
      <c r="D48" s="63"/>
      <c r="E48" s="63"/>
      <c r="F48" s="63"/>
      <c r="G48" s="63"/>
      <c r="H48" s="63"/>
      <c r="I48" s="63"/>
      <c r="J48" s="63"/>
      <c r="K48" s="63"/>
      <c r="L48" s="63"/>
      <c r="M48" s="63"/>
      <c r="N48" s="63"/>
      <c r="O48" s="435"/>
      <c r="P48" s="433"/>
      <c r="Q48" s="433"/>
      <c r="R48" s="433"/>
      <c r="S48" s="433"/>
      <c r="T48" s="433"/>
    </row>
    <row r="49" spans="1:20" ht="15">
      <c r="A49" s="63"/>
      <c r="B49" s="63"/>
      <c r="C49" s="63"/>
      <c r="D49" s="63"/>
      <c r="E49" s="63"/>
      <c r="F49" s="63"/>
      <c r="G49" s="63"/>
      <c r="H49" s="63"/>
      <c r="I49" s="63"/>
      <c r="J49" s="63"/>
      <c r="K49" s="63"/>
      <c r="L49" s="63"/>
      <c r="M49" s="63"/>
      <c r="N49" s="63"/>
      <c r="O49" s="435"/>
      <c r="P49" s="433"/>
      <c r="Q49" s="433"/>
      <c r="R49" s="433"/>
      <c r="S49" s="433"/>
      <c r="T49" s="433"/>
    </row>
    <row r="50" spans="1:20" ht="15">
      <c r="A50" s="63"/>
      <c r="B50" s="63"/>
      <c r="C50" s="63"/>
      <c r="D50" s="63"/>
      <c r="E50" s="63"/>
      <c r="F50" s="63"/>
      <c r="G50" s="63"/>
      <c r="H50" s="63"/>
      <c r="I50" s="63"/>
      <c r="J50" s="63"/>
      <c r="K50" s="63"/>
      <c r="L50" s="63"/>
      <c r="M50" s="63"/>
      <c r="N50" s="63"/>
      <c r="O50" s="435"/>
      <c r="P50" s="433"/>
      <c r="Q50" s="433"/>
      <c r="R50" s="433"/>
      <c r="S50" s="433"/>
      <c r="T50" s="433"/>
    </row>
    <row r="51" spans="1:20" ht="15">
      <c r="A51" s="63"/>
      <c r="B51" s="63"/>
      <c r="C51" s="63"/>
      <c r="D51" s="63"/>
      <c r="E51" s="63"/>
      <c r="F51" s="63"/>
      <c r="G51" s="63"/>
      <c r="H51" s="63"/>
      <c r="I51" s="63"/>
      <c r="J51" s="63"/>
      <c r="K51" s="63"/>
      <c r="L51" s="63"/>
      <c r="M51" s="63"/>
      <c r="N51" s="63"/>
      <c r="O51" s="435"/>
      <c r="P51" s="433"/>
      <c r="Q51" s="433"/>
      <c r="R51" s="433"/>
      <c r="S51" s="433"/>
      <c r="T51" s="433"/>
    </row>
    <row r="52" spans="1:20" ht="15">
      <c r="A52" s="63"/>
      <c r="B52" s="63"/>
      <c r="C52" s="63"/>
      <c r="D52" s="63"/>
      <c r="E52" s="63"/>
      <c r="F52" s="63"/>
      <c r="G52" s="63"/>
      <c r="H52" s="63"/>
      <c r="I52" s="63"/>
      <c r="J52" s="63"/>
      <c r="K52" s="63"/>
      <c r="L52" s="63"/>
      <c r="M52" s="63"/>
      <c r="N52" s="63"/>
      <c r="O52" s="435"/>
      <c r="P52" s="433"/>
      <c r="Q52" s="433"/>
      <c r="R52" s="433"/>
      <c r="S52" s="433"/>
      <c r="T52" s="433"/>
    </row>
    <row r="53" spans="1:20" ht="15">
      <c r="A53" s="63"/>
      <c r="B53" s="63"/>
      <c r="C53" s="63"/>
      <c r="D53" s="63"/>
      <c r="E53" s="63"/>
      <c r="F53" s="63"/>
      <c r="G53" s="63"/>
      <c r="H53" s="63"/>
      <c r="I53" s="63"/>
      <c r="J53" s="63"/>
      <c r="K53" s="63"/>
      <c r="L53" s="63"/>
      <c r="M53" s="63"/>
      <c r="N53" s="63"/>
      <c r="O53" s="435"/>
      <c r="P53" s="433"/>
      <c r="Q53" s="433"/>
      <c r="R53" s="433"/>
      <c r="S53" s="433"/>
      <c r="T53" s="433"/>
    </row>
    <row r="54" spans="1:20" ht="15">
      <c r="A54" s="63"/>
      <c r="B54" s="63"/>
      <c r="C54" s="63"/>
      <c r="D54" s="63"/>
      <c r="E54" s="63"/>
      <c r="F54" s="63"/>
      <c r="G54" s="63"/>
      <c r="H54" s="63"/>
      <c r="I54" s="63"/>
      <c r="J54" s="63"/>
      <c r="K54" s="63"/>
      <c r="L54" s="63"/>
      <c r="M54" s="63"/>
      <c r="N54" s="63"/>
      <c r="O54" s="435"/>
      <c r="P54" s="433"/>
      <c r="Q54" s="433"/>
      <c r="R54" s="433"/>
      <c r="S54" s="433"/>
      <c r="T54" s="433"/>
    </row>
    <row r="55" spans="1:20" ht="15">
      <c r="A55" s="63"/>
      <c r="B55" s="63"/>
      <c r="C55" s="63"/>
      <c r="D55" s="63"/>
      <c r="E55" s="63"/>
      <c r="F55" s="63"/>
      <c r="G55" s="63"/>
      <c r="H55" s="63"/>
      <c r="I55" s="63"/>
      <c r="J55" s="63"/>
      <c r="K55" s="63"/>
      <c r="L55" s="63"/>
      <c r="M55" s="63"/>
      <c r="N55" s="63"/>
      <c r="O55" s="63"/>
      <c r="P55" s="63"/>
      <c r="Q55" s="63"/>
      <c r="R55" s="63"/>
      <c r="S55" s="63"/>
      <c r="T55" s="63"/>
    </row>
    <row r="56" spans="1:20" ht="15">
      <c r="A56" s="63"/>
      <c r="B56" s="63"/>
      <c r="C56" s="63"/>
      <c r="D56" s="63"/>
      <c r="E56" s="63"/>
      <c r="F56" s="63"/>
      <c r="G56" s="63"/>
      <c r="H56" s="63"/>
      <c r="I56" s="63"/>
      <c r="J56" s="63"/>
      <c r="K56" s="63"/>
      <c r="L56" s="63"/>
      <c r="M56" s="63"/>
      <c r="N56" s="63"/>
      <c r="O56" s="63"/>
      <c r="P56" s="63"/>
      <c r="Q56" s="63"/>
      <c r="R56" s="63"/>
      <c r="S56" s="63"/>
      <c r="T56" s="63"/>
    </row>
    <row r="57" spans="1:20" ht="15">
      <c r="A57" s="63"/>
      <c r="B57" s="63"/>
      <c r="C57" s="63"/>
      <c r="D57" s="63"/>
      <c r="E57" s="63"/>
      <c r="F57" s="63"/>
      <c r="G57" s="63"/>
      <c r="H57" s="63"/>
      <c r="I57" s="63"/>
      <c r="J57" s="63"/>
      <c r="K57" s="63"/>
      <c r="L57" s="63"/>
      <c r="M57" s="63"/>
      <c r="N57" s="63"/>
      <c r="O57" s="63"/>
      <c r="P57" s="63"/>
      <c r="Q57" s="63"/>
      <c r="R57" s="63"/>
      <c r="S57" s="63"/>
      <c r="T57" s="63"/>
    </row>
    <row r="58" spans="1:20" ht="15">
      <c r="A58" s="63"/>
      <c r="B58" s="63"/>
      <c r="C58" s="63"/>
      <c r="D58" s="63"/>
      <c r="E58" s="63"/>
      <c r="F58" s="63"/>
      <c r="G58" s="63"/>
      <c r="H58" s="63"/>
      <c r="I58" s="63"/>
      <c r="J58" s="63"/>
      <c r="K58" s="63"/>
      <c r="L58" s="63"/>
      <c r="M58" s="63"/>
      <c r="N58" s="63"/>
      <c r="O58" s="63"/>
      <c r="P58" s="63"/>
      <c r="Q58" s="63"/>
      <c r="R58" s="63"/>
      <c r="S58" s="63"/>
      <c r="T58" s="63"/>
    </row>
    <row r="59" spans="1:20" ht="15">
      <c r="A59" s="63"/>
      <c r="B59" s="63"/>
      <c r="C59" s="63"/>
      <c r="D59" s="63"/>
      <c r="E59" s="63"/>
      <c r="F59" s="63"/>
      <c r="G59" s="63"/>
      <c r="H59" s="63"/>
      <c r="I59" s="63"/>
      <c r="J59" s="63"/>
      <c r="K59" s="63"/>
      <c r="L59" s="63"/>
      <c r="M59" s="63"/>
      <c r="N59" s="63"/>
      <c r="O59" s="63"/>
      <c r="P59" s="63"/>
      <c r="Q59" s="63"/>
      <c r="R59" s="63"/>
      <c r="S59" s="63"/>
      <c r="T59" s="63"/>
    </row>
    <row r="60" spans="1:20" ht="15">
      <c r="A60" s="63"/>
      <c r="B60" s="63"/>
      <c r="C60" s="63"/>
      <c r="D60" s="63"/>
      <c r="E60" s="63"/>
      <c r="F60" s="63"/>
      <c r="G60" s="63"/>
      <c r="H60" s="63"/>
      <c r="I60" s="63"/>
      <c r="J60" s="63"/>
      <c r="K60" s="63"/>
      <c r="L60" s="63"/>
      <c r="M60" s="63"/>
      <c r="N60" s="63"/>
      <c r="O60" s="63"/>
      <c r="P60" s="63"/>
      <c r="Q60" s="63"/>
      <c r="R60" s="63"/>
      <c r="S60" s="63"/>
      <c r="T60" s="63"/>
    </row>
    <row r="61" spans="1:20" ht="15">
      <c r="A61" s="63"/>
      <c r="B61" s="63"/>
      <c r="C61" s="63"/>
      <c r="D61" s="63"/>
      <c r="E61" s="63"/>
      <c r="F61" s="63"/>
      <c r="G61" s="63"/>
      <c r="H61" s="63"/>
      <c r="I61" s="63"/>
      <c r="J61" s="63"/>
      <c r="K61" s="63"/>
      <c r="L61" s="63"/>
      <c r="M61" s="63"/>
      <c r="N61" s="63"/>
      <c r="O61" s="63"/>
      <c r="P61" s="63"/>
      <c r="Q61" s="63"/>
      <c r="R61" s="63"/>
      <c r="S61" s="63"/>
      <c r="T61" s="63"/>
    </row>
    <row r="62" spans="1:20" ht="15">
      <c r="A62" s="63"/>
      <c r="B62" s="63"/>
      <c r="C62" s="63"/>
      <c r="D62" s="63"/>
      <c r="E62" s="63"/>
      <c r="F62" s="63"/>
      <c r="G62" s="63"/>
      <c r="H62" s="63"/>
      <c r="I62" s="63"/>
      <c r="J62" s="63"/>
      <c r="K62" s="63"/>
      <c r="L62" s="63"/>
      <c r="M62" s="63"/>
      <c r="N62" s="63"/>
      <c r="O62" s="63"/>
      <c r="P62" s="63"/>
      <c r="Q62" s="63"/>
      <c r="R62" s="63"/>
      <c r="S62" s="63"/>
      <c r="T62" s="63"/>
    </row>
    <row r="63" spans="1:20" ht="15">
      <c r="A63" s="63"/>
      <c r="B63" s="63"/>
      <c r="C63" s="63"/>
      <c r="D63" s="63"/>
      <c r="E63" s="63"/>
      <c r="F63" s="63"/>
      <c r="G63" s="63"/>
      <c r="H63" s="63"/>
      <c r="I63" s="63"/>
      <c r="J63" s="63"/>
      <c r="K63" s="63"/>
      <c r="L63" s="63"/>
      <c r="M63" s="63"/>
      <c r="N63" s="63"/>
      <c r="O63" s="63"/>
      <c r="P63" s="63"/>
      <c r="Q63" s="63"/>
      <c r="R63" s="63"/>
      <c r="S63" s="63"/>
      <c r="T63" s="63"/>
    </row>
    <row r="64" spans="1:20" ht="15">
      <c r="A64" s="63"/>
      <c r="B64" s="63"/>
      <c r="C64" s="63"/>
      <c r="D64" s="63"/>
      <c r="E64" s="63"/>
      <c r="F64" s="63"/>
      <c r="G64" s="63"/>
      <c r="H64" s="63"/>
      <c r="I64" s="63"/>
      <c r="J64" s="63"/>
      <c r="K64" s="63"/>
      <c r="L64" s="63"/>
      <c r="M64" s="63"/>
      <c r="N64" s="63"/>
      <c r="O64" s="63"/>
      <c r="P64" s="63"/>
      <c r="Q64" s="63"/>
      <c r="R64" s="63"/>
      <c r="S64" s="63"/>
      <c r="T64" s="63"/>
    </row>
    <row r="65" spans="1:20" ht="15">
      <c r="A65" s="63"/>
      <c r="B65" s="63"/>
      <c r="C65" s="63"/>
      <c r="D65" s="63"/>
      <c r="E65" s="63"/>
      <c r="F65" s="63"/>
      <c r="G65" s="63"/>
      <c r="H65" s="63"/>
      <c r="I65" s="63"/>
      <c r="J65" s="63"/>
      <c r="K65" s="63"/>
      <c r="L65" s="63"/>
      <c r="M65" s="63"/>
      <c r="N65" s="63"/>
      <c r="O65" s="63"/>
      <c r="P65" s="63"/>
      <c r="Q65" s="63"/>
      <c r="R65" s="63"/>
      <c r="S65" s="63"/>
      <c r="T65" s="63"/>
    </row>
    <row r="66" spans="1:20" ht="15">
      <c r="A66" s="63"/>
      <c r="B66" s="63"/>
      <c r="C66" s="63"/>
      <c r="D66" s="63"/>
      <c r="E66" s="63"/>
      <c r="F66" s="63"/>
      <c r="G66" s="63"/>
      <c r="H66" s="63"/>
      <c r="I66" s="63"/>
      <c r="J66" s="63"/>
      <c r="K66" s="63"/>
      <c r="L66" s="63"/>
      <c r="M66" s="63"/>
      <c r="N66" s="63"/>
      <c r="O66" s="63"/>
      <c r="P66" s="63"/>
      <c r="Q66" s="63"/>
      <c r="R66" s="63"/>
      <c r="S66" s="63"/>
      <c r="T66" s="63"/>
    </row>
    <row r="67" spans="1:20" ht="15">
      <c r="A67" s="63"/>
      <c r="B67" s="63"/>
      <c r="C67" s="63"/>
      <c r="D67" s="63"/>
      <c r="E67" s="63"/>
      <c r="F67" s="63"/>
      <c r="G67" s="63"/>
      <c r="H67" s="63"/>
      <c r="I67" s="63"/>
      <c r="J67" s="63"/>
      <c r="K67" s="63"/>
      <c r="L67" s="63"/>
      <c r="M67" s="63"/>
      <c r="N67" s="63"/>
      <c r="O67" s="63"/>
      <c r="P67" s="63"/>
      <c r="Q67" s="63"/>
      <c r="R67" s="63"/>
      <c r="S67" s="63"/>
      <c r="T67" s="63"/>
    </row>
    <row r="68" spans="1:20" ht="15">
      <c r="A68" s="63"/>
      <c r="B68" s="63"/>
      <c r="C68" s="63"/>
      <c r="D68" s="63"/>
      <c r="E68" s="63"/>
      <c r="F68" s="63"/>
      <c r="G68" s="63"/>
      <c r="H68" s="63"/>
      <c r="I68" s="63"/>
      <c r="J68" s="63"/>
      <c r="K68" s="63"/>
      <c r="L68" s="63"/>
      <c r="M68" s="63"/>
      <c r="N68" s="63"/>
      <c r="O68" s="63"/>
      <c r="P68" s="63"/>
      <c r="Q68" s="63"/>
      <c r="R68" s="63"/>
      <c r="S68" s="63"/>
      <c r="T68" s="63"/>
    </row>
    <row r="69" spans="1:20" ht="15">
      <c r="A69" s="63"/>
      <c r="B69" s="63"/>
      <c r="C69" s="63"/>
      <c r="D69" s="63"/>
      <c r="E69" s="63"/>
      <c r="F69" s="63"/>
      <c r="G69" s="63"/>
      <c r="H69" s="63"/>
      <c r="I69" s="63"/>
      <c r="J69" s="63"/>
      <c r="K69" s="63"/>
      <c r="L69" s="63"/>
      <c r="M69" s="63"/>
      <c r="N69" s="63"/>
      <c r="O69" s="63"/>
      <c r="P69" s="63"/>
      <c r="Q69" s="63"/>
      <c r="R69" s="63"/>
      <c r="S69" s="63"/>
      <c r="T69" s="63"/>
    </row>
    <row r="70" spans="1:20" ht="15">
      <c r="A70" s="63"/>
      <c r="B70" s="63"/>
      <c r="C70" s="63"/>
      <c r="D70" s="63"/>
      <c r="E70" s="63"/>
      <c r="F70" s="63"/>
      <c r="G70" s="63"/>
      <c r="H70" s="63"/>
      <c r="I70" s="63"/>
      <c r="J70" s="63"/>
      <c r="K70" s="63"/>
      <c r="L70" s="63"/>
      <c r="M70" s="63"/>
      <c r="N70" s="63"/>
      <c r="O70" s="63"/>
      <c r="P70" s="63"/>
      <c r="Q70" s="63"/>
      <c r="R70" s="63"/>
      <c r="S70" s="63"/>
      <c r="T70" s="63"/>
    </row>
    <row r="71" spans="1:20" ht="15">
      <c r="A71" s="63"/>
      <c r="B71" s="63"/>
      <c r="C71" s="63"/>
      <c r="D71" s="63"/>
      <c r="E71" s="63"/>
      <c r="F71" s="63"/>
      <c r="G71" s="63"/>
      <c r="H71" s="63"/>
      <c r="I71" s="63"/>
      <c r="J71" s="63"/>
      <c r="K71" s="63"/>
      <c r="L71" s="63"/>
      <c r="M71" s="63"/>
      <c r="N71" s="63"/>
      <c r="O71" s="63"/>
      <c r="P71" s="63"/>
      <c r="Q71" s="63"/>
      <c r="R71" s="63"/>
      <c r="S71" s="63"/>
      <c r="T71" s="63"/>
    </row>
    <row r="72" spans="1:20" ht="15">
      <c r="A72" s="63"/>
      <c r="B72" s="63"/>
      <c r="C72" s="63"/>
      <c r="D72" s="63"/>
      <c r="E72" s="63"/>
      <c r="F72" s="63"/>
      <c r="G72" s="63"/>
      <c r="H72" s="63"/>
      <c r="I72" s="63"/>
      <c r="J72" s="63"/>
      <c r="K72" s="63"/>
      <c r="L72" s="63"/>
      <c r="M72" s="63"/>
      <c r="N72" s="63"/>
      <c r="O72" s="63"/>
      <c r="P72" s="63"/>
      <c r="Q72" s="63"/>
      <c r="R72" s="63"/>
      <c r="S72" s="63"/>
      <c r="T72" s="63"/>
    </row>
    <row r="73" spans="1:20" ht="15">
      <c r="A73" s="63"/>
      <c r="B73" s="63"/>
      <c r="C73" s="63"/>
      <c r="D73" s="63"/>
      <c r="E73" s="63"/>
      <c r="F73" s="63"/>
      <c r="G73" s="63"/>
      <c r="H73" s="63"/>
      <c r="I73" s="63"/>
      <c r="J73" s="63"/>
      <c r="K73" s="63"/>
      <c r="L73" s="63"/>
      <c r="M73" s="63"/>
      <c r="N73" s="63"/>
      <c r="O73" s="63"/>
      <c r="P73" s="63"/>
      <c r="Q73" s="63"/>
      <c r="R73" s="63"/>
      <c r="S73" s="63"/>
      <c r="T73" s="63"/>
    </row>
    <row r="74" spans="1:20" ht="15">
      <c r="A74" s="63"/>
      <c r="B74" s="63"/>
      <c r="C74" s="63"/>
      <c r="D74" s="63"/>
      <c r="E74" s="63"/>
      <c r="F74" s="63"/>
      <c r="G74" s="63"/>
      <c r="H74" s="63"/>
      <c r="I74" s="63"/>
      <c r="J74" s="63"/>
      <c r="K74" s="63"/>
      <c r="L74" s="63"/>
      <c r="M74" s="63"/>
      <c r="N74" s="63"/>
      <c r="O74" s="63"/>
      <c r="P74" s="63"/>
      <c r="Q74" s="63"/>
      <c r="R74" s="63"/>
      <c r="S74" s="63"/>
      <c r="T74" s="63"/>
    </row>
    <row r="75" spans="1:20" ht="15">
      <c r="A75" s="63"/>
      <c r="B75" s="63"/>
      <c r="C75" s="63"/>
      <c r="D75" s="63"/>
      <c r="E75" s="63"/>
      <c r="F75" s="63"/>
      <c r="G75" s="63"/>
      <c r="H75" s="63"/>
      <c r="I75" s="63"/>
      <c r="J75" s="63"/>
      <c r="K75" s="63"/>
      <c r="L75" s="63"/>
      <c r="M75" s="63"/>
      <c r="N75" s="63"/>
      <c r="O75" s="63"/>
      <c r="P75" s="63"/>
      <c r="Q75" s="63"/>
      <c r="R75" s="63"/>
      <c r="S75" s="63"/>
      <c r="T75" s="63"/>
    </row>
    <row r="76" spans="1:20" ht="15">
      <c r="A76" s="63"/>
      <c r="B76" s="63"/>
      <c r="C76" s="63"/>
      <c r="D76" s="63"/>
      <c r="E76" s="63"/>
      <c r="F76" s="63"/>
      <c r="G76" s="63"/>
      <c r="H76" s="63"/>
      <c r="I76" s="63"/>
      <c r="J76" s="63"/>
      <c r="K76" s="63"/>
      <c r="L76" s="63"/>
      <c r="M76" s="63"/>
      <c r="N76" s="63"/>
      <c r="O76" s="63"/>
      <c r="P76" s="63"/>
      <c r="Q76" s="63"/>
      <c r="R76" s="63"/>
      <c r="S76" s="63"/>
      <c r="T76" s="63"/>
    </row>
    <row r="77" spans="1:20" ht="15">
      <c r="A77" s="67"/>
      <c r="B77" s="63"/>
      <c r="C77" s="63"/>
      <c r="D77" s="63"/>
      <c r="E77" s="63"/>
      <c r="F77" s="63"/>
      <c r="G77" s="63"/>
      <c r="H77" s="63"/>
      <c r="I77" s="63"/>
      <c r="J77" s="63"/>
      <c r="K77" s="63"/>
      <c r="L77" s="63"/>
      <c r="M77" s="63"/>
      <c r="N77" s="63"/>
      <c r="O77" s="63"/>
      <c r="P77" s="63"/>
      <c r="Q77" s="63"/>
      <c r="R77" s="63"/>
      <c r="S77" s="63"/>
      <c r="T77" s="63"/>
    </row>
    <row r="78" spans="1:20" ht="15">
      <c r="A78" s="67"/>
      <c r="B78" s="63"/>
      <c r="C78" s="63"/>
      <c r="D78" s="63"/>
      <c r="E78" s="63"/>
      <c r="F78" s="63"/>
      <c r="G78" s="63"/>
      <c r="H78" s="63"/>
      <c r="I78" s="63"/>
      <c r="J78" s="63"/>
      <c r="K78" s="63"/>
      <c r="L78" s="63"/>
      <c r="M78" s="63"/>
      <c r="N78" s="63"/>
      <c r="O78" s="63"/>
      <c r="P78" s="63"/>
      <c r="Q78" s="63"/>
      <c r="R78" s="63"/>
      <c r="S78" s="63"/>
      <c r="T78" s="63"/>
    </row>
    <row r="79" spans="1:20" ht="15">
      <c r="A79" s="67"/>
      <c r="B79" s="63"/>
      <c r="C79" s="63"/>
      <c r="D79" s="63"/>
      <c r="E79" s="63"/>
      <c r="F79" s="63"/>
      <c r="G79" s="63"/>
      <c r="H79" s="63"/>
      <c r="I79" s="63"/>
      <c r="J79" s="63"/>
      <c r="K79" s="63"/>
      <c r="L79" s="63"/>
      <c r="M79" s="63"/>
      <c r="N79" s="63"/>
      <c r="O79" s="63"/>
      <c r="P79" s="63"/>
      <c r="Q79" s="63"/>
      <c r="R79" s="63"/>
      <c r="S79" s="63"/>
      <c r="T79" s="63"/>
    </row>
  </sheetData>
  <mergeCells count="4">
    <mergeCell ref="O1:T1"/>
    <mergeCell ref="O2:T54"/>
    <mergeCell ref="B1:N1"/>
    <mergeCell ref="B2:N3"/>
  </mergeCells>
  <phoneticPr fontId="10"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35"/>
  <sheetViews>
    <sheetView workbookViewId="0">
      <selection activeCell="C37" sqref="C37"/>
    </sheetView>
  </sheetViews>
  <sheetFormatPr defaultRowHeight="12.75"/>
  <cols>
    <col min="1" max="1" width="42.140625" customWidth="1"/>
    <col min="2" max="2" width="11.42578125" customWidth="1"/>
    <col min="3" max="3" width="13.5703125" customWidth="1"/>
    <col min="4" max="4" width="16.7109375" bestFit="1" customWidth="1"/>
    <col min="5" max="9" width="11.85546875" bestFit="1" customWidth="1"/>
  </cols>
  <sheetData>
    <row r="1" spans="1:12">
      <c r="A1" s="141" t="s">
        <v>219</v>
      </c>
    </row>
    <row r="2" spans="1:12">
      <c r="A2" s="86"/>
    </row>
    <row r="3" spans="1:12" ht="42" customHeight="1">
      <c r="A3" s="140" t="s">
        <v>220</v>
      </c>
    </row>
    <row r="4" spans="1:12" ht="15">
      <c r="A4" s="140"/>
    </row>
    <row r="5" spans="1:12" ht="15">
      <c r="A5" s="442" t="s">
        <v>221</v>
      </c>
      <c r="B5" s="442"/>
      <c r="C5" s="442"/>
      <c r="D5" s="442"/>
      <c r="E5" s="442"/>
      <c r="F5" s="442"/>
      <c r="G5" s="442"/>
      <c r="H5" s="442"/>
      <c r="I5" s="442"/>
      <c r="J5" s="442"/>
      <c r="K5" s="442"/>
      <c r="L5" s="442"/>
    </row>
    <row r="7" spans="1:12">
      <c r="A7" s="141" t="s">
        <v>222</v>
      </c>
      <c r="B7" s="141">
        <v>0</v>
      </c>
      <c r="C7" s="141">
        <v>1</v>
      </c>
      <c r="D7" s="141">
        <v>2</v>
      </c>
      <c r="E7" s="141">
        <v>3</v>
      </c>
      <c r="F7" s="141">
        <v>4</v>
      </c>
      <c r="G7" s="141">
        <v>5</v>
      </c>
      <c r="H7" s="141">
        <v>6</v>
      </c>
      <c r="I7" s="141">
        <v>7</v>
      </c>
      <c r="J7" s="141">
        <v>8</v>
      </c>
      <c r="K7" s="141">
        <v>9</v>
      </c>
      <c r="L7" s="141">
        <v>10</v>
      </c>
    </row>
    <row r="8" spans="1:12" ht="15">
      <c r="A8" s="140" t="s">
        <v>223</v>
      </c>
      <c r="B8">
        <v>-77</v>
      </c>
      <c r="C8">
        <v>-4</v>
      </c>
      <c r="D8">
        <v>5</v>
      </c>
      <c r="E8">
        <v>15</v>
      </c>
      <c r="F8">
        <v>20</v>
      </c>
      <c r="G8">
        <v>20</v>
      </c>
      <c r="H8">
        <v>20</v>
      </c>
      <c r="I8">
        <v>25</v>
      </c>
      <c r="J8">
        <v>25</v>
      </c>
      <c r="K8">
        <v>10</v>
      </c>
      <c r="L8">
        <f>11+2</f>
        <v>13</v>
      </c>
    </row>
    <row r="9" spans="1:12" ht="15">
      <c r="A9" s="142" t="s">
        <v>224</v>
      </c>
      <c r="B9" s="143">
        <f>NPV(0.1,C8:L8)+B8</f>
        <v>5.878440358998489</v>
      </c>
    </row>
    <row r="11" spans="1:12" ht="15">
      <c r="A11" s="142" t="s">
        <v>225</v>
      </c>
      <c r="B11" s="144">
        <f>IRR(B8:L8, 0.1)</f>
        <v>0.11370810842533685</v>
      </c>
    </row>
    <row r="13" spans="1:12">
      <c r="A13" s="141" t="s">
        <v>222</v>
      </c>
      <c r="B13" s="141">
        <v>0</v>
      </c>
      <c r="C13" s="141">
        <v>1</v>
      </c>
      <c r="D13" s="141">
        <v>2</v>
      </c>
      <c r="E13" s="141">
        <v>3</v>
      </c>
      <c r="F13" s="141">
        <v>4</v>
      </c>
      <c r="G13" s="141">
        <v>5</v>
      </c>
      <c r="H13" s="141">
        <v>6</v>
      </c>
      <c r="I13" s="141">
        <v>7</v>
      </c>
      <c r="J13" s="141">
        <v>8</v>
      </c>
      <c r="K13" s="141">
        <v>9</v>
      </c>
      <c r="L13" s="141">
        <v>10</v>
      </c>
    </row>
    <row r="14" spans="1:12" ht="15">
      <c r="A14" s="140" t="s">
        <v>223</v>
      </c>
      <c r="B14">
        <v>-77</v>
      </c>
      <c r="C14">
        <v>-4</v>
      </c>
      <c r="D14">
        <v>5</v>
      </c>
      <c r="E14">
        <v>15</v>
      </c>
      <c r="F14">
        <v>20</v>
      </c>
      <c r="G14">
        <v>20</v>
      </c>
      <c r="H14">
        <v>20</v>
      </c>
      <c r="I14">
        <v>25</v>
      </c>
      <c r="J14">
        <v>25</v>
      </c>
      <c r="K14">
        <v>10</v>
      </c>
      <c r="L14">
        <f>11+2</f>
        <v>13</v>
      </c>
    </row>
    <row r="15" spans="1:12">
      <c r="A15" s="86" t="s">
        <v>226</v>
      </c>
      <c r="B15">
        <f>B14</f>
        <v>-77</v>
      </c>
      <c r="C15">
        <f>B15+C14</f>
        <v>-81</v>
      </c>
      <c r="D15">
        <f>C15+D14</f>
        <v>-76</v>
      </c>
      <c r="E15">
        <f>D15+E14</f>
        <v>-61</v>
      </c>
      <c r="F15">
        <f t="shared" ref="F15:L15" si="0">E15+F14</f>
        <v>-41</v>
      </c>
      <c r="G15">
        <f t="shared" si="0"/>
        <v>-21</v>
      </c>
      <c r="H15">
        <f t="shared" si="0"/>
        <v>-1</v>
      </c>
      <c r="I15">
        <f t="shared" si="0"/>
        <v>24</v>
      </c>
      <c r="J15">
        <f t="shared" si="0"/>
        <v>49</v>
      </c>
      <c r="K15">
        <f t="shared" si="0"/>
        <v>59</v>
      </c>
      <c r="L15">
        <f t="shared" si="0"/>
        <v>72</v>
      </c>
    </row>
    <row r="16" spans="1:12">
      <c r="A16" s="86"/>
    </row>
    <row r="17" spans="1:12">
      <c r="A17" s="141" t="s">
        <v>227</v>
      </c>
      <c r="B17" s="141" t="s">
        <v>228</v>
      </c>
      <c r="C17" s="141">
        <f>-$H$15/$I$14*365</f>
        <v>14.6</v>
      </c>
      <c r="D17" s="141" t="s">
        <v>229</v>
      </c>
      <c r="H17" s="141"/>
      <c r="I17" s="141"/>
      <c r="J17" s="141"/>
    </row>
    <row r="18" spans="1:12">
      <c r="B18" s="141"/>
      <c r="C18" s="141">
        <f>-$H$15/$I$14*12</f>
        <v>0.48</v>
      </c>
      <c r="D18" s="141" t="s">
        <v>230</v>
      </c>
      <c r="H18" s="141"/>
      <c r="I18" s="141"/>
      <c r="J18" s="141"/>
    </row>
    <row r="19" spans="1:12">
      <c r="B19" s="141"/>
      <c r="C19" s="141">
        <f>-$H$15/$I$14</f>
        <v>0.04</v>
      </c>
      <c r="D19" s="141" t="s">
        <v>231</v>
      </c>
      <c r="H19" s="141"/>
      <c r="I19" s="141"/>
      <c r="J19" s="141"/>
    </row>
    <row r="22" spans="1:12" ht="15">
      <c r="A22" s="442" t="s">
        <v>232</v>
      </c>
      <c r="B22" s="442"/>
      <c r="C22" s="442"/>
      <c r="D22" s="442"/>
      <c r="E22" s="442"/>
      <c r="F22" s="442"/>
      <c r="G22" s="442"/>
      <c r="H22" s="442"/>
      <c r="I22" s="442"/>
      <c r="J22" s="442"/>
      <c r="K22" s="442"/>
      <c r="L22" s="442"/>
    </row>
    <row r="24" spans="1:12">
      <c r="A24" s="141" t="s">
        <v>222</v>
      </c>
      <c r="B24" s="141">
        <v>0</v>
      </c>
      <c r="C24" s="141">
        <v>1</v>
      </c>
      <c r="D24" s="141">
        <v>2</v>
      </c>
      <c r="E24" s="141">
        <v>3</v>
      </c>
      <c r="F24" s="141">
        <v>4</v>
      </c>
      <c r="G24" s="141">
        <v>5</v>
      </c>
      <c r="H24" s="141">
        <v>6</v>
      </c>
      <c r="I24" s="141">
        <v>7</v>
      </c>
      <c r="J24" s="141">
        <v>8</v>
      </c>
      <c r="K24" s="141">
        <v>9</v>
      </c>
      <c r="L24" s="141">
        <v>10</v>
      </c>
    </row>
    <row r="25" spans="1:12" ht="15">
      <c r="A25" s="140" t="s">
        <v>223</v>
      </c>
      <c r="B25">
        <v>-135</v>
      </c>
      <c r="C25">
        <v>-5</v>
      </c>
      <c r="D25">
        <v>-1</v>
      </c>
      <c r="E25">
        <v>10</v>
      </c>
      <c r="F25">
        <v>15</v>
      </c>
      <c r="G25">
        <v>15</v>
      </c>
      <c r="H25">
        <v>20</v>
      </c>
      <c r="I25">
        <v>20</v>
      </c>
      <c r="J25">
        <v>20</v>
      </c>
      <c r="K25">
        <v>25</v>
      </c>
      <c r="L25">
        <f>15-1.5</f>
        <v>13.5</v>
      </c>
    </row>
    <row r="26" spans="1:12" ht="15">
      <c r="A26" s="142" t="s">
        <v>224</v>
      </c>
      <c r="B26" s="143">
        <f>NPV(0.1,C25:L25)+B25</f>
        <v>-66.609667704572004</v>
      </c>
    </row>
    <row r="28" spans="1:12" ht="15">
      <c r="A28" s="142" t="s">
        <v>225</v>
      </c>
      <c r="B28" s="144">
        <f>IRR(B25:L25, 0.1)</f>
        <v>-2.6354083980250076E-3</v>
      </c>
    </row>
    <row r="30" spans="1:12">
      <c r="A30" s="141" t="s">
        <v>222</v>
      </c>
      <c r="B30" s="141">
        <v>0</v>
      </c>
      <c r="C30" s="141">
        <v>1</v>
      </c>
      <c r="D30" s="141">
        <v>2</v>
      </c>
      <c r="E30" s="141">
        <v>3</v>
      </c>
      <c r="F30" s="141">
        <v>4</v>
      </c>
      <c r="G30" s="141">
        <v>5</v>
      </c>
      <c r="H30" s="141">
        <v>6</v>
      </c>
      <c r="I30" s="141">
        <v>7</v>
      </c>
      <c r="J30" s="141">
        <v>8</v>
      </c>
      <c r="K30" s="141">
        <v>9</v>
      </c>
      <c r="L30" s="141">
        <v>10</v>
      </c>
    </row>
    <row r="31" spans="1:12" ht="15">
      <c r="A31" s="140" t="s">
        <v>223</v>
      </c>
      <c r="B31">
        <v>-135</v>
      </c>
      <c r="C31">
        <v>-5</v>
      </c>
      <c r="D31">
        <v>-1</v>
      </c>
      <c r="E31">
        <v>10</v>
      </c>
      <c r="F31">
        <v>15</v>
      </c>
      <c r="G31">
        <v>15</v>
      </c>
      <c r="H31">
        <v>20</v>
      </c>
      <c r="I31">
        <v>20</v>
      </c>
      <c r="J31">
        <v>20</v>
      </c>
      <c r="K31">
        <v>25</v>
      </c>
      <c r="L31">
        <f>15-1.5</f>
        <v>13.5</v>
      </c>
    </row>
    <row r="32" spans="1:12">
      <c r="A32" s="86" t="s">
        <v>226</v>
      </c>
      <c r="B32">
        <f>B31</f>
        <v>-135</v>
      </c>
      <c r="C32">
        <f t="shared" ref="C32:L32" si="1">B32+C31</f>
        <v>-140</v>
      </c>
      <c r="D32">
        <f t="shared" si="1"/>
        <v>-141</v>
      </c>
      <c r="E32">
        <f t="shared" si="1"/>
        <v>-131</v>
      </c>
      <c r="F32">
        <f t="shared" si="1"/>
        <v>-116</v>
      </c>
      <c r="G32">
        <f t="shared" si="1"/>
        <v>-101</v>
      </c>
      <c r="H32">
        <f t="shared" si="1"/>
        <v>-81</v>
      </c>
      <c r="I32">
        <f t="shared" si="1"/>
        <v>-61</v>
      </c>
      <c r="J32">
        <f t="shared" si="1"/>
        <v>-41</v>
      </c>
      <c r="K32">
        <f t="shared" si="1"/>
        <v>-16</v>
      </c>
      <c r="L32">
        <f t="shared" si="1"/>
        <v>-2.5</v>
      </c>
    </row>
    <row r="33" spans="1:10">
      <c r="A33" s="86"/>
    </row>
    <row r="34" spans="1:10">
      <c r="A34" s="141" t="s">
        <v>227</v>
      </c>
      <c r="B34" s="141" t="s">
        <v>233</v>
      </c>
      <c r="I34" s="141"/>
      <c r="J34" s="141"/>
    </row>
    <row r="35" spans="1:10">
      <c r="H35" s="141"/>
      <c r="I35" s="141"/>
      <c r="J35" s="141"/>
    </row>
  </sheetData>
  <mergeCells count="2">
    <mergeCell ref="A5:L5"/>
    <mergeCell ref="A22:L2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Dept of Public Works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emma.biggs</dc:creator>
  <cp:keywords/>
  <dc:description/>
  <cp:lastModifiedBy>Megan Main</cp:lastModifiedBy>
  <cp:revision/>
  <dcterms:created xsi:type="dcterms:W3CDTF">2012-04-30T01:21:48Z</dcterms:created>
  <dcterms:modified xsi:type="dcterms:W3CDTF">2020-01-15T02:28:36Z</dcterms:modified>
  <cp:category/>
  <cp:contentStatus/>
</cp:coreProperties>
</file>